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4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4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4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4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5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5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5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5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5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5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5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5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6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6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6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6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6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6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6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6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6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7.xml" ContentType="application/vnd.openxmlformats-officedocument.drawing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SGC-2025\GESTIÓN DE CALIDAD UNIFICADO\"/>
    </mc:Choice>
  </mc:AlternateContent>
  <xr:revisionPtr revIDLastSave="0" documentId="13_ncr:1_{FA6FD661-B312-44D5-8EF3-C829A08A0A8C}" xr6:coauthVersionLast="47" xr6:coauthVersionMax="47" xr10:uidLastSave="{00000000-0000-0000-0000-000000000000}"/>
  <bookViews>
    <workbookView xWindow="0" yWindow="0" windowWidth="28800" windowHeight="12225" firstSheet="6" activeTab="6" xr2:uid="{00000000-000D-0000-FFFF-FFFF00000000}"/>
  </bookViews>
  <sheets>
    <sheet name="MATRIZ EFICACIA" sheetId="23" r:id="rId1"/>
    <sheet name="IND. DEG" sheetId="17" r:id="rId2"/>
    <sheet name="HRM. DEG" sheetId="20" r:id="rId3"/>
    <sheet name="IND. GCG" sheetId="19" r:id="rId4"/>
    <sheet name="IND. GAG" sheetId="18" r:id="rId5"/>
    <sheet name="IND. IME" sheetId="22" r:id="rId6"/>
    <sheet name="HRM. SGC" sheetId="2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" i="19" l="1"/>
  <c r="D249" i="19"/>
  <c r="E249" i="19"/>
  <c r="B249" i="19"/>
  <c r="C83" i="19"/>
  <c r="D83" i="19"/>
  <c r="E83" i="19"/>
  <c r="B83" i="19"/>
  <c r="C208" i="19"/>
  <c r="D208" i="19"/>
  <c r="E208" i="19"/>
  <c r="B208" i="19"/>
  <c r="C164" i="19"/>
  <c r="D164" i="19"/>
  <c r="E164" i="19"/>
  <c r="C123" i="19"/>
  <c r="D123" i="19"/>
  <c r="E123" i="19"/>
  <c r="M74" i="20" l="1"/>
  <c r="L74" i="20"/>
  <c r="K74" i="20"/>
  <c r="J74" i="20"/>
  <c r="I74" i="20"/>
  <c r="C16" i="23"/>
  <c r="I47" i="17"/>
  <c r="G47" i="17"/>
  <c r="B363" i="19" l="1"/>
  <c r="B362" i="19"/>
  <c r="D334" i="19"/>
  <c r="C334" i="19"/>
  <c r="B334" i="19"/>
  <c r="K325" i="19" s="1"/>
  <c r="G333" i="19"/>
  <c r="G332" i="19"/>
  <c r="G331" i="19"/>
  <c r="G330" i="19"/>
  <c r="G329" i="19"/>
  <c r="G328" i="19"/>
  <c r="G327" i="19"/>
  <c r="G326" i="19"/>
  <c r="L325" i="19"/>
  <c r="G325" i="19"/>
  <c r="G324" i="19"/>
  <c r="G323" i="19"/>
  <c r="G322" i="19"/>
  <c r="E334" i="19"/>
  <c r="I319" i="19"/>
  <c r="D293" i="19"/>
  <c r="C293" i="19"/>
  <c r="B293" i="19"/>
  <c r="G292" i="19"/>
  <c r="G291" i="19"/>
  <c r="G290" i="19"/>
  <c r="G289" i="19"/>
  <c r="G288" i="19"/>
  <c r="G287" i="19"/>
  <c r="G286" i="19"/>
  <c r="G285" i="19"/>
  <c r="G284" i="19"/>
  <c r="G283" i="19"/>
  <c r="E293" i="19"/>
  <c r="G249" i="19"/>
  <c r="G248" i="19"/>
  <c r="G247" i="19"/>
  <c r="G246" i="19"/>
  <c r="G245" i="19"/>
  <c r="G244" i="19"/>
  <c r="G243" i="19"/>
  <c r="G242" i="19"/>
  <c r="G241" i="19"/>
  <c r="L240" i="19"/>
  <c r="K240" i="19"/>
  <c r="G240" i="19"/>
  <c r="L239" i="19"/>
  <c r="K239" i="19"/>
  <c r="G239" i="19"/>
  <c r="G238" i="19"/>
  <c r="G237" i="19"/>
  <c r="I234" i="19"/>
  <c r="G208" i="19"/>
  <c r="G207" i="19"/>
  <c r="G206" i="19"/>
  <c r="G205" i="19"/>
  <c r="G204" i="19"/>
  <c r="G203" i="19"/>
  <c r="G202" i="19"/>
  <c r="G201" i="19"/>
  <c r="G200" i="19"/>
  <c r="G199" i="19"/>
  <c r="G198" i="19"/>
  <c r="I195" i="19"/>
  <c r="B164" i="19"/>
  <c r="G164" i="19" s="1"/>
  <c r="G163" i="19"/>
  <c r="G162" i="19"/>
  <c r="G161" i="19"/>
  <c r="G160" i="19"/>
  <c r="G159" i="19"/>
  <c r="G158" i="19"/>
  <c r="G157" i="19"/>
  <c r="G156" i="19"/>
  <c r="L155" i="19"/>
  <c r="G155" i="19"/>
  <c r="L154" i="19"/>
  <c r="G154" i="19"/>
  <c r="G153" i="19"/>
  <c r="G152" i="19"/>
  <c r="B123" i="19"/>
  <c r="G123" i="19" s="1"/>
  <c r="G122" i="19"/>
  <c r="G121" i="19"/>
  <c r="G120" i="19"/>
  <c r="G119" i="19"/>
  <c r="G118" i="19"/>
  <c r="G117" i="19"/>
  <c r="G116" i="19"/>
  <c r="G115" i="19"/>
  <c r="G114" i="19"/>
  <c r="G113" i="19"/>
  <c r="G82" i="19"/>
  <c r="G81" i="19"/>
  <c r="G80" i="19"/>
  <c r="G79" i="19"/>
  <c r="G78" i="19"/>
  <c r="G77" i="19"/>
  <c r="G76" i="19"/>
  <c r="G75" i="19"/>
  <c r="K74" i="19"/>
  <c r="G74" i="19"/>
  <c r="G73" i="19"/>
  <c r="G72" i="19"/>
  <c r="G71" i="19"/>
  <c r="I68" i="19"/>
  <c r="E42" i="19"/>
  <c r="D42" i="19"/>
  <c r="C42" i="19"/>
  <c r="B42" i="19"/>
  <c r="G41" i="19"/>
  <c r="G40" i="19"/>
  <c r="G39" i="19"/>
  <c r="G38" i="19"/>
  <c r="G37" i="19"/>
  <c r="G36" i="19"/>
  <c r="G35" i="19"/>
  <c r="G34" i="19"/>
  <c r="G33" i="19"/>
  <c r="G32" i="19"/>
  <c r="G42" i="19" l="1"/>
  <c r="K241" i="19"/>
  <c r="L241" i="19"/>
  <c r="L156" i="19"/>
  <c r="I149" i="19"/>
  <c r="K155" i="19" s="1"/>
  <c r="I110" i="19"/>
  <c r="K154" i="19" s="1"/>
  <c r="L73" i="19"/>
  <c r="I29" i="19"/>
  <c r="G83" i="19"/>
  <c r="I280" i="19"/>
  <c r="K324" i="19"/>
  <c r="L324" i="19"/>
  <c r="L326" i="19" s="1"/>
  <c r="G293" i="19"/>
  <c r="G334" i="19"/>
  <c r="K326" i="19"/>
  <c r="L328" i="19" s="1"/>
  <c r="P12" i="23" s="1"/>
  <c r="L74" i="19"/>
  <c r="K73" i="19"/>
  <c r="K75" i="19" s="1"/>
  <c r="K156" i="19" l="1"/>
  <c r="L247" i="19"/>
  <c r="I17" i="19" s="1"/>
  <c r="B366" i="19" s="1"/>
  <c r="L158" i="19"/>
  <c r="L75" i="19"/>
  <c r="L77" i="19" s="1"/>
  <c r="F17" i="19"/>
  <c r="B365" i="19" s="1"/>
  <c r="N12" i="23"/>
  <c r="B367" i="19"/>
  <c r="L17" i="19"/>
  <c r="O12" i="23" l="1"/>
  <c r="B17" i="19"/>
  <c r="B364" i="19" s="1"/>
  <c r="B368" i="19" s="1"/>
  <c r="M12" i="23"/>
  <c r="G347" i="18"/>
  <c r="G303" i="18"/>
  <c r="G304" i="18"/>
  <c r="G44" i="18" l="1"/>
  <c r="G45" i="18"/>
  <c r="G51" i="18"/>
  <c r="G52" i="18"/>
  <c r="C222" i="18"/>
  <c r="B544" i="18"/>
  <c r="B543" i="18"/>
  <c r="E500" i="18"/>
  <c r="D500" i="18"/>
  <c r="C500" i="18"/>
  <c r="B500" i="18"/>
  <c r="G499" i="18"/>
  <c r="G498" i="18"/>
  <c r="E491" i="18"/>
  <c r="D491" i="18"/>
  <c r="C491" i="18"/>
  <c r="K469" i="18" s="1"/>
  <c r="B491" i="18"/>
  <c r="G490" i="18"/>
  <c r="G489" i="18"/>
  <c r="E482" i="18"/>
  <c r="D482" i="18"/>
  <c r="C482" i="18"/>
  <c r="B482" i="18"/>
  <c r="G482" i="18" s="1"/>
  <c r="G481" i="18"/>
  <c r="G480" i="18"/>
  <c r="E474" i="18"/>
  <c r="D474" i="18"/>
  <c r="C474" i="18"/>
  <c r="K467" i="18" s="1"/>
  <c r="B474" i="18"/>
  <c r="G473" i="18"/>
  <c r="G472" i="18"/>
  <c r="G471" i="18"/>
  <c r="L470" i="18"/>
  <c r="G470" i="18"/>
  <c r="L469" i="18"/>
  <c r="G469" i="18"/>
  <c r="L468" i="18"/>
  <c r="G468" i="18"/>
  <c r="L467" i="18"/>
  <c r="G467" i="18"/>
  <c r="L466" i="18"/>
  <c r="G466" i="18"/>
  <c r="G465" i="18"/>
  <c r="G464" i="18"/>
  <c r="E433" i="18"/>
  <c r="D433" i="18"/>
  <c r="C433" i="18"/>
  <c r="B433" i="18"/>
  <c r="G432" i="18"/>
  <c r="G431" i="18"/>
  <c r="G430" i="18"/>
  <c r="G429" i="18"/>
  <c r="G428" i="18"/>
  <c r="G427" i="18"/>
  <c r="G426" i="18"/>
  <c r="G425" i="18"/>
  <c r="G424" i="18"/>
  <c r="G423" i="18"/>
  <c r="G422" i="18"/>
  <c r="G421" i="18"/>
  <c r="E375" i="18"/>
  <c r="D375" i="18"/>
  <c r="C375" i="18"/>
  <c r="B375" i="18"/>
  <c r="G373" i="18"/>
  <c r="E366" i="18"/>
  <c r="D366" i="18"/>
  <c r="C366" i="18"/>
  <c r="B366" i="18"/>
  <c r="G365" i="18"/>
  <c r="G364" i="18"/>
  <c r="E357" i="18"/>
  <c r="D357" i="18"/>
  <c r="C357" i="18"/>
  <c r="B357" i="18"/>
  <c r="G356" i="18"/>
  <c r="G355" i="18"/>
  <c r="E349" i="18"/>
  <c r="D349" i="18"/>
  <c r="C349" i="18"/>
  <c r="K342" i="18" s="1"/>
  <c r="B349" i="18"/>
  <c r="G346" i="18"/>
  <c r="L345" i="18"/>
  <c r="G345" i="18"/>
  <c r="L344" i="18"/>
  <c r="K344" i="18"/>
  <c r="G344" i="18"/>
  <c r="L343" i="18"/>
  <c r="G343" i="18"/>
  <c r="L342" i="18"/>
  <c r="G342" i="18"/>
  <c r="L341" i="18"/>
  <c r="G341" i="18"/>
  <c r="G340" i="18"/>
  <c r="G339" i="18"/>
  <c r="E308" i="18"/>
  <c r="D308" i="18"/>
  <c r="C308" i="18"/>
  <c r="B308" i="18"/>
  <c r="G307" i="18"/>
  <c r="G306" i="18"/>
  <c r="G305" i="18"/>
  <c r="G302" i="18"/>
  <c r="G301" i="18"/>
  <c r="G300" i="18"/>
  <c r="G299" i="18"/>
  <c r="G298" i="18"/>
  <c r="G297" i="18"/>
  <c r="G296" i="18"/>
  <c r="E248" i="18"/>
  <c r="D248" i="18"/>
  <c r="C248" i="18"/>
  <c r="B248" i="18"/>
  <c r="E239" i="18"/>
  <c r="D239" i="18"/>
  <c r="C239" i="18"/>
  <c r="B239" i="18"/>
  <c r="G238" i="18"/>
  <c r="G237" i="18"/>
  <c r="E230" i="18"/>
  <c r="D230" i="18"/>
  <c r="C230" i="18"/>
  <c r="B230" i="18"/>
  <c r="G229" i="18"/>
  <c r="G228" i="18"/>
  <c r="E222" i="18"/>
  <c r="D222" i="18"/>
  <c r="B222" i="18"/>
  <c r="G220" i="18"/>
  <c r="G219" i="18"/>
  <c r="L218" i="18"/>
  <c r="L217" i="18"/>
  <c r="K217" i="18"/>
  <c r="G217" i="18"/>
  <c r="L216" i="18"/>
  <c r="G216" i="18"/>
  <c r="L215" i="18"/>
  <c r="G215" i="18"/>
  <c r="L214" i="18"/>
  <c r="G214" i="18"/>
  <c r="G213" i="18"/>
  <c r="G212" i="18"/>
  <c r="E181" i="18"/>
  <c r="D181" i="18"/>
  <c r="C181" i="18"/>
  <c r="K214" i="18" s="1"/>
  <c r="B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E121" i="18"/>
  <c r="D121" i="18"/>
  <c r="C121" i="18"/>
  <c r="B121" i="18"/>
  <c r="E112" i="18"/>
  <c r="D112" i="18"/>
  <c r="C112" i="18"/>
  <c r="K90" i="18" s="1"/>
  <c r="B112" i="18"/>
  <c r="G111" i="18"/>
  <c r="G110" i="18"/>
  <c r="E103" i="18"/>
  <c r="D103" i="18"/>
  <c r="C103" i="18"/>
  <c r="B103" i="18"/>
  <c r="G102" i="18"/>
  <c r="G101" i="18"/>
  <c r="E95" i="18"/>
  <c r="D95" i="18"/>
  <c r="C95" i="18"/>
  <c r="B95" i="18"/>
  <c r="G93" i="18"/>
  <c r="G92" i="18"/>
  <c r="L91" i="18"/>
  <c r="G91" i="18"/>
  <c r="L90" i="18"/>
  <c r="G90" i="18"/>
  <c r="L89" i="18"/>
  <c r="G89" i="18"/>
  <c r="L88" i="18"/>
  <c r="G88" i="18"/>
  <c r="L87" i="18"/>
  <c r="G87" i="18"/>
  <c r="G86" i="18"/>
  <c r="G85" i="18"/>
  <c r="E54" i="18"/>
  <c r="D54" i="18"/>
  <c r="C54" i="18"/>
  <c r="B54" i="18"/>
  <c r="G53" i="18"/>
  <c r="G50" i="18"/>
  <c r="G49" i="18"/>
  <c r="G48" i="18"/>
  <c r="G47" i="18"/>
  <c r="G46" i="18"/>
  <c r="G43" i="18"/>
  <c r="G42" i="18"/>
  <c r="K215" i="18" l="1"/>
  <c r="L471" i="18"/>
  <c r="L346" i="18"/>
  <c r="L219" i="18"/>
  <c r="L92" i="18"/>
  <c r="K88" i="18"/>
  <c r="K87" i="18"/>
  <c r="G95" i="18"/>
  <c r="G103" i="18"/>
  <c r="K89" i="18"/>
  <c r="G112" i="18"/>
  <c r="K91" i="18"/>
  <c r="G222" i="18"/>
  <c r="K216" i="18"/>
  <c r="G230" i="18"/>
  <c r="G239" i="18"/>
  <c r="K218" i="18"/>
  <c r="K219" i="18" s="1"/>
  <c r="G308" i="18"/>
  <c r="G357" i="18"/>
  <c r="K343" i="18"/>
  <c r="G366" i="18"/>
  <c r="K345" i="18"/>
  <c r="G375" i="18"/>
  <c r="G433" i="18"/>
  <c r="K466" i="18"/>
  <c r="K468" i="18"/>
  <c r="G500" i="18"/>
  <c r="K470" i="18"/>
  <c r="G54" i="18"/>
  <c r="K341" i="18"/>
  <c r="G349" i="18"/>
  <c r="G491" i="18"/>
  <c r="G181" i="18"/>
  <c r="G474" i="18"/>
  <c r="B31" i="22"/>
  <c r="B30" i="22"/>
  <c r="E26" i="22"/>
  <c r="D26" i="22"/>
  <c r="C26" i="22"/>
  <c r="B26" i="22"/>
  <c r="G25" i="22"/>
  <c r="F25" i="22"/>
  <c r="G24" i="22"/>
  <c r="F24" i="22"/>
  <c r="G23" i="22"/>
  <c r="F23" i="22"/>
  <c r="F26" i="22" s="1"/>
  <c r="A116" i="21"/>
  <c r="B115" i="21"/>
  <c r="A115" i="21"/>
  <c r="B114" i="21"/>
  <c r="A114" i="21"/>
  <c r="Q109" i="21"/>
  <c r="O109" i="21"/>
  <c r="O110" i="21" s="1"/>
  <c r="M109" i="21"/>
  <c r="K109" i="21"/>
  <c r="K110" i="21" s="1"/>
  <c r="I109" i="21"/>
  <c r="G109" i="21"/>
  <c r="E109" i="21"/>
  <c r="C109" i="21"/>
  <c r="B110" i="21" s="1"/>
  <c r="B81" i="20"/>
  <c r="B80" i="20"/>
  <c r="N72" i="20"/>
  <c r="O72" i="20" s="1"/>
  <c r="N71" i="20"/>
  <c r="O71" i="20" s="1"/>
  <c r="N70" i="20"/>
  <c r="O70" i="20" s="1"/>
  <c r="N69" i="20"/>
  <c r="O69" i="20" s="1"/>
  <c r="N68" i="20"/>
  <c r="O68" i="20" s="1"/>
  <c r="N67" i="20"/>
  <c r="O67" i="20" s="1"/>
  <c r="N66" i="20"/>
  <c r="O66" i="20" s="1"/>
  <c r="N65" i="20"/>
  <c r="O65" i="20" s="1"/>
  <c r="N64" i="20"/>
  <c r="O64" i="20" s="1"/>
  <c r="N63" i="20"/>
  <c r="O63" i="20" s="1"/>
  <c r="N62" i="20"/>
  <c r="O62" i="20" s="1"/>
  <c r="N61" i="20"/>
  <c r="O61" i="20" s="1"/>
  <c r="N60" i="20"/>
  <c r="O60" i="20" s="1"/>
  <c r="N59" i="20"/>
  <c r="O59" i="20" s="1"/>
  <c r="N58" i="20"/>
  <c r="O58" i="20" s="1"/>
  <c r="N57" i="20"/>
  <c r="O57" i="20" s="1"/>
  <c r="N56" i="20"/>
  <c r="O56" i="20" s="1"/>
  <c r="N55" i="20"/>
  <c r="O55" i="20" s="1"/>
  <c r="N54" i="20"/>
  <c r="O54" i="20" s="1"/>
  <c r="N53" i="20"/>
  <c r="O53" i="20" s="1"/>
  <c r="N52" i="20"/>
  <c r="O52" i="20" s="1"/>
  <c r="N51" i="20"/>
  <c r="O51" i="20" s="1"/>
  <c r="N50" i="20"/>
  <c r="O50" i="20" s="1"/>
  <c r="N49" i="20"/>
  <c r="O49" i="20" s="1"/>
  <c r="N48" i="20"/>
  <c r="O48" i="20" s="1"/>
  <c r="N47" i="20"/>
  <c r="O47" i="20" s="1"/>
  <c r="N46" i="20"/>
  <c r="O46" i="20" s="1"/>
  <c r="N45" i="20"/>
  <c r="O45" i="20" s="1"/>
  <c r="N44" i="20"/>
  <c r="O44" i="20" s="1"/>
  <c r="N43" i="20"/>
  <c r="O43" i="20" s="1"/>
  <c r="N42" i="20"/>
  <c r="O42" i="20" s="1"/>
  <c r="N41" i="20"/>
  <c r="O41" i="20" s="1"/>
  <c r="N40" i="20"/>
  <c r="O40" i="20" s="1"/>
  <c r="N39" i="20"/>
  <c r="O39" i="20" s="1"/>
  <c r="N38" i="20"/>
  <c r="O38" i="20" s="1"/>
  <c r="N37" i="20"/>
  <c r="O37" i="20" s="1"/>
  <c r="N36" i="20"/>
  <c r="O36" i="20" s="1"/>
  <c r="N35" i="20"/>
  <c r="O35" i="20" s="1"/>
  <c r="N34" i="20"/>
  <c r="O34" i="20" s="1"/>
  <c r="N33" i="20"/>
  <c r="O33" i="20" s="1"/>
  <c r="N32" i="20"/>
  <c r="O32" i="20" s="1"/>
  <c r="N31" i="20"/>
  <c r="O31" i="20" s="1"/>
  <c r="N30" i="20"/>
  <c r="O30" i="20" s="1"/>
  <c r="N29" i="20"/>
  <c r="O29" i="20" s="1"/>
  <c r="N28" i="20"/>
  <c r="O28" i="20" s="1"/>
  <c r="N27" i="20"/>
  <c r="D61" i="17"/>
  <c r="B22" i="23"/>
  <c r="B21" i="23"/>
  <c r="B20" i="23"/>
  <c r="B23" i="23" s="1"/>
  <c r="E14" i="23"/>
  <c r="E13" i="23"/>
  <c r="R12" i="23"/>
  <c r="S12" i="23" s="1"/>
  <c r="E11" i="23"/>
  <c r="E10" i="23"/>
  <c r="G26" i="22" l="1"/>
  <c r="B17" i="22" s="1"/>
  <c r="B32" i="22" s="1"/>
  <c r="L13" i="23" s="1"/>
  <c r="R13" i="23" s="1"/>
  <c r="S13" i="23" s="1"/>
  <c r="K346" i="18"/>
  <c r="L347" i="18" s="1"/>
  <c r="I17" i="18" s="1"/>
  <c r="B547" i="18" s="1"/>
  <c r="K471" i="18"/>
  <c r="L472" i="18" s="1"/>
  <c r="L17" i="18" s="1"/>
  <c r="B548" i="18" s="1"/>
  <c r="L220" i="18"/>
  <c r="N11" i="23" s="1"/>
  <c r="K92" i="18"/>
  <c r="L93" i="18" s="1"/>
  <c r="B17" i="18" s="1"/>
  <c r="B545" i="18" s="1"/>
  <c r="N73" i="20"/>
  <c r="O73" i="20" s="1"/>
  <c r="E16" i="23"/>
  <c r="N74" i="20"/>
  <c r="D60" i="17"/>
  <c r="D62" i="17" s="1"/>
  <c r="B55" i="17" s="1"/>
  <c r="L10" i="23" s="1"/>
  <c r="O27" i="20"/>
  <c r="B116" i="21"/>
  <c r="P11" i="23" l="1"/>
  <c r="O11" i="23"/>
  <c r="F17" i="18"/>
  <c r="B546" i="18" s="1"/>
  <c r="M11" i="23"/>
  <c r="R11" i="23" s="1"/>
  <c r="S11" i="23" s="1"/>
  <c r="N75" i="20"/>
  <c r="B17" i="20" s="1"/>
  <c r="B82" i="20" s="1"/>
  <c r="B17" i="21"/>
  <c r="L15" i="23"/>
  <c r="R15" i="23" s="1"/>
  <c r="S15" i="23" s="1"/>
  <c r="T15" i="23" s="1"/>
  <c r="C22" i="23" s="1"/>
  <c r="E22" i="23" s="1"/>
  <c r="R10" i="23"/>
  <c r="S10" i="23" s="1"/>
  <c r="O74" i="20"/>
  <c r="B549" i="18"/>
  <c r="B18" i="17"/>
  <c r="L14" i="23"/>
  <c r="R14" i="23" s="1"/>
  <c r="S14" i="23" s="1"/>
  <c r="T14" i="23" s="1"/>
  <c r="C21" i="23" s="1"/>
  <c r="E21" i="23" s="1"/>
  <c r="S16" i="23" l="1"/>
  <c r="T10" i="23"/>
  <c r="C20" i="23" s="1"/>
  <c r="T16" i="23" l="1"/>
  <c r="C23" i="23"/>
  <c r="E20" i="23"/>
  <c r="E23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OD18. ANGELA OSPINA FLOREZ</author>
    <author>sugfa</author>
  </authors>
  <commentList>
    <comment ref="C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INCLUIR LAS ACTIVIDADES REGISTRADAS EN EL ACTA DE REVISION POR LA DIRECCION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MODIFICAR LA FORMULA DE ACUEDO A LA CANTIDAD DE ACTIVIDADES</t>
        </r>
      </text>
    </comment>
    <comment ref="B5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sugfa:</t>
        </r>
        <r>
          <rPr>
            <sz val="9"/>
            <color indexed="81"/>
            <rFont val="Tahoma"/>
            <family val="2"/>
          </rPr>
          <t xml:space="preserve">
TENER EN CUENTA LA CANTIDAD DE ACTIVIDADES</t>
        </r>
      </text>
    </comment>
  </commentList>
</comments>
</file>

<file path=xl/sharedStrings.xml><?xml version="1.0" encoding="utf-8"?>
<sst xmlns="http://schemas.openxmlformats.org/spreadsheetml/2006/main" count="1076" uniqueCount="457">
  <si>
    <t>FUERZAS MILITARES DE COLOMBIA</t>
  </si>
  <si>
    <t>FUERZA AEROESPACIAL COLOMBIANA</t>
  </si>
  <si>
    <t>GIMNASIOS MILITARES FAC</t>
  </si>
  <si>
    <r>
      <t xml:space="preserve">MATRIZ DE EFICACIA, MEDICIÓN SEGÚN LOS OBJETIVOS DE LA CALIDAD - AÑO </t>
    </r>
    <r>
      <rPr>
        <b/>
        <u/>
        <sz val="16"/>
        <color rgb="FF000000"/>
        <rFont val="Arial"/>
        <family val="2"/>
      </rPr>
      <t xml:space="preserve">_______ </t>
    </r>
    <r>
      <rPr>
        <b/>
        <sz val="16"/>
        <color rgb="FF000000"/>
        <rFont val="Arial"/>
        <family val="2"/>
      </rPr>
      <t>GIMNASIOS MILITAR FAC _____________________________</t>
    </r>
  </si>
  <si>
    <t>FECHA ACTUALIZACION:________________</t>
  </si>
  <si>
    <t>POLÍTICA DE LA CALIDAD</t>
  </si>
  <si>
    <t>OBJETIVOS DE LA CALIDAD</t>
  </si>
  <si>
    <t>PONDERACIÓN OBJETIVOS DE CALIDAD</t>
  </si>
  <si>
    <t>PROCESO</t>
  </si>
  <si>
    <t xml:space="preserve">PONDERACIÓN OBJETIVOS VS PROCESOS </t>
  </si>
  <si>
    <t>QUE MIDE EL INDICADOR / HERRAMIENTA</t>
  </si>
  <si>
    <t>META</t>
  </si>
  <si>
    <t xml:space="preserve">DURACION </t>
  </si>
  <si>
    <t>FRECUENCIA DE MEDICIÓN</t>
  </si>
  <si>
    <t>RESPONSABLE MEDICIÓN</t>
  </si>
  <si>
    <t>RECURSOS</t>
  </si>
  <si>
    <r>
      <t xml:space="preserve">RESULTADO DE MEDICIÓN AÑO </t>
    </r>
    <r>
      <rPr>
        <b/>
        <u/>
        <sz val="12"/>
        <rFont val="Arial"/>
        <family val="2"/>
      </rPr>
      <t>____________</t>
    </r>
  </si>
  <si>
    <r>
      <t xml:space="preserve">RESULTADO EFICACIA A   </t>
    </r>
    <r>
      <rPr>
        <b/>
        <u/>
        <sz val="12"/>
        <rFont val="Arial"/>
        <family val="2"/>
      </rPr>
      <t xml:space="preserve">___________ </t>
    </r>
  </si>
  <si>
    <t>ANUAL</t>
  </si>
  <si>
    <t>PERÍODO ACADÉMICO</t>
  </si>
  <si>
    <t>RESULTADO PONDERADO MEDICIÓN INDICADOR</t>
  </si>
  <si>
    <t>EFICACIA               INDICADOR</t>
  </si>
  <si>
    <t>EFICACIA S.G.C. POR OBJETIVOS</t>
  </si>
  <si>
    <t>DIC</t>
  </si>
  <si>
    <t xml:space="preserve"> 1er PERÍODO</t>
  </si>
  <si>
    <t>2do PERÍODO</t>
  </si>
  <si>
    <t xml:space="preserve"> 3er PERÍODO</t>
  </si>
  <si>
    <t>4to PERÍODO</t>
  </si>
  <si>
    <t xml:space="preserve">POLÍTICA DE LA CALIDAD 
EL GIMNASIO MILITAR DE LA FUERZA AEROESPACIAL COLOMBIANA Brinda a los estudiantes una educación fundamentada en las dimensiones del desarrollo y un programa de fortalecimiento del idioma ingles con estándares académicos de alta calidad.
QUE 
Garantizan el cumplimiento de las directrices del Ministerio de Educación Nacional y de la Fuerza Aeroespacial Colombiana.
A TRAVÉS 
Del talento humano comprometido y competente, optimizando los recursos
PARA
La satisfacción del cliente (estudiantes y padres de familia) y dando cumplimiento a los requisitos establecidos, para así obtener la mejora continua en la prestación del servicio educativo.
</t>
  </si>
  <si>
    <t>1. Satisfacer las necesidades de los padres de familia y estudiantes de acuerdo a los requisitos del cliente establecidos por el GIMFA, incrementando la calidad del servicio educativo prestado en los Gimnasios Militares FAC</t>
  </si>
  <si>
    <t>DIRECCIONAMIENTO ESTRATÉGICO</t>
  </si>
  <si>
    <t xml:space="preserve">La manera integral el desempeño del personal docente, basado en los tres momentos de evaluación (autoevaluación, coevaluación y heteroevaluación)     </t>
  </si>
  <si>
    <t>3 AÑOS *</t>
  </si>
  <si>
    <t>Rectoría</t>
  </si>
  <si>
    <t>HUMANOS-DOCENTES-ESTUDIANTES-PADRES DE FAMILIA-PERSONAL DIRECTIVO</t>
  </si>
  <si>
    <t>N.A</t>
  </si>
  <si>
    <t>GESTIÓN ACADEMICA</t>
  </si>
  <si>
    <t>El desempeño de los estudiantes por asignatura y sección en cada uno de los periodos</t>
  </si>
  <si>
    <t>Por período académico</t>
  </si>
  <si>
    <t>Coordinación Académica</t>
  </si>
  <si>
    <t xml:space="preserve">HUMANOS - DOCENTES TECNOLOGICOS- CALIFICACIONES DE LOS ESTUDIANTES </t>
  </si>
  <si>
    <t>GESTIÓN COMUNIDAD</t>
  </si>
  <si>
    <t>Mide el porcentaje de estudiantes que no presentan situaciones de convivencia</t>
  </si>
  <si>
    <t>Coordinación Convivencia Social y Psicoorientación</t>
  </si>
  <si>
    <t>HUMANOS -ESTUDIANTES-DOCENTES-COORDINADOR DE CONVIVENCIA</t>
  </si>
  <si>
    <t>INSTRUCCIÓN CON ORIENTACION MILITAR</t>
  </si>
  <si>
    <t>Mide el grado de comprensión de la instrucción impartida en las tres fases del programa Instrucción con Orientación  Militar.</t>
  </si>
  <si>
    <t>Coordinación IME</t>
  </si>
  <si>
    <t>HUMANOS- INSTRUCTURES-CADETES</t>
  </si>
  <si>
    <t>2. Fortalecer la gestión del talento humano y optimizar la administración de los recursos, en los Gimnasios Militares FAC</t>
  </si>
  <si>
    <t>El cumplimiento en la planificación y destinación  de recursos para el mantenimiento de la infraestructura y ambiente necesarios para el mejoramiento continuo del Gimnasio</t>
  </si>
  <si>
    <t>HUMANOS -ADMINISTRATIVOS- DESTINACION DE PRESUPUESTO</t>
  </si>
  <si>
    <t>3. Mantener de manera continua y eficaz el sistema unificado de gestión de la calidad de los Gimnasios Militares FAC, para mejorar la prestación del servicio educativo ofrecido</t>
  </si>
  <si>
    <t>GESTION DE LA CALIDAD</t>
  </si>
  <si>
    <t xml:space="preserve">La Eficacia del Sistema de Gestión de los Gimnasios, a partir de los hallazgos de la auditoria interna y la externa  </t>
  </si>
  <si>
    <t>Coordinador Calidad</t>
  </si>
  <si>
    <t>HUMANOS-LIDERES DE PROCESO-AUDITORES INTERNOS - INFORME ENTE CERTIFICADOR</t>
  </si>
  <si>
    <t>TOTALES</t>
  </si>
  <si>
    <t>CONSOLIDADO EFICACIA OBJETIVOS DE CALIDAD</t>
  </si>
  <si>
    <t>RESULTADO PONDERACIÓN OBJETIVOS DE CALIDAD</t>
  </si>
  <si>
    <r>
      <t xml:space="preserve">RESULTADOS SUMA MEDICIÓN INDICADORES A </t>
    </r>
    <r>
      <rPr>
        <b/>
        <u/>
        <sz val="12"/>
        <color rgb="FF000000"/>
        <rFont val="Arial"/>
      </rPr>
      <t>202_</t>
    </r>
  </si>
  <si>
    <r>
      <t xml:space="preserve">PORCENTAJE CUMPLIMIENTO AÑO </t>
    </r>
    <r>
      <rPr>
        <b/>
        <u/>
        <sz val="10"/>
        <color rgb="FF000000"/>
        <rFont val="Arial"/>
      </rPr>
      <t xml:space="preserve"> 202_</t>
    </r>
  </si>
  <si>
    <t>OBJETIVO 1</t>
  </si>
  <si>
    <t>OBJETIVO 2</t>
  </si>
  <si>
    <t>OBJETIVO 3</t>
  </si>
  <si>
    <t>TOTAL SUMA PROCENTAJE OBJETIVOS</t>
  </si>
  <si>
    <t>PARA EL CAMBIO DEL INDICADOR SE TENDRA EN CUENTA:</t>
  </si>
  <si>
    <t>1, SUPERAR LA META IDEAL PROPUESTA PARA CADA UNO DE ELLOS</t>
  </si>
  <si>
    <t>2, ANALISIS DE CONTEXTO DE CADA GIMNASIO</t>
  </si>
  <si>
    <t>3, VERIFICACION DE LOS MOTIVOS QUE NO PERMITEN LLEGAR A LA META IDEAL PARA SUPERARLOS O POR EL CONTRARIO LAS ACTIVIDADES REALIZADAS PARA SUPERARLOS RAPIDAMENTE</t>
  </si>
  <si>
    <t>4, PERTINENCIA DE LOS DATOS ARROJADOS EN CADA UNO DE LOS AÑOS ESCOLARES (VENTAJAS - DESVENTAJAS)</t>
  </si>
  <si>
    <t>GIMNASIO MILITAR FAC ____________</t>
  </si>
  <si>
    <t xml:space="preserve">INDICADOR DE GESTIÓN </t>
  </si>
  <si>
    <t>HERRAMIENTA DE GESTIÓN</t>
  </si>
  <si>
    <t>PROCESO:</t>
  </si>
  <si>
    <t>FECHA CREACIÓN:</t>
  </si>
  <si>
    <t>28-DIC-2020</t>
  </si>
  <si>
    <t>FECHA MODIFICACIÓN:</t>
  </si>
  <si>
    <t>PERÍODO REPORTADO:</t>
  </si>
  <si>
    <t>FECHA ACTUALIZACIÓN:</t>
  </si>
  <si>
    <t>CARGO RESPONSABLE MEDICIÓN:</t>
  </si>
  <si>
    <t>Rectoría Gimnasios</t>
  </si>
  <si>
    <t>PROPÓSITO:</t>
  </si>
  <si>
    <t>Verificar la optimizacion de los recursos en el mejoramiento del Gimnasio Militar FAC</t>
  </si>
  <si>
    <t>META IDEAL</t>
  </si>
  <si>
    <t>META MÍNIMA</t>
  </si>
  <si>
    <t>OBJETIVO DE LA CALIDAD AL QUE APUNTA:</t>
  </si>
  <si>
    <t xml:space="preserve">2. Fortalecer la gestión del talento humano y optimizar la administración de los recursos, en los Gimnasios Militares FAC. 
</t>
  </si>
  <si>
    <t>FORMULA:</t>
  </si>
  <si>
    <r>
      <rPr>
        <u/>
        <sz val="12"/>
        <rFont val="Arial"/>
        <family val="2"/>
      </rPr>
      <t>Σ</t>
    </r>
    <r>
      <rPr>
        <u/>
        <sz val="10"/>
        <rFont val="Arial"/>
        <family val="2"/>
      </rPr>
      <t xml:space="preserve"> (Actividades de mantenimiento  + Actividades de mejora del ambiente)</t>
    </r>
  </si>
  <si>
    <r>
      <rPr>
        <sz val="11"/>
        <rFont val="Arial"/>
        <family val="2"/>
      </rPr>
      <t>*</t>
    </r>
    <r>
      <rPr>
        <sz val="10"/>
        <rFont val="Arial"/>
        <family val="2"/>
      </rPr>
      <t xml:space="preserve"> 100%</t>
    </r>
  </si>
  <si>
    <t>Número de actividades planificadas en la RPD</t>
  </si>
  <si>
    <t>QUE MIDE:</t>
  </si>
  <si>
    <t>El cumplimiento en la planificaciòn y destinacion  de recursos para el mantenimiento de la infraestructura y ambiente necesarios para el mejoramiento continuo del Gimnasio</t>
  </si>
  <si>
    <t>FRECUENCIA DE MEDICIÓN:</t>
  </si>
  <si>
    <t>Anual</t>
  </si>
  <si>
    <t>FUENTE DE DATOS:</t>
  </si>
  <si>
    <t>Acta de revision por la direccion, plan de compras, planeacion de mantenimiento del Gimnasio, Cronograma de actividades para el mejoramiento del ambiente de los funcionarios del GIMFA</t>
  </si>
  <si>
    <t>RESULTADOS DE LA MEDICIÓN</t>
  </si>
  <si>
    <t>ANÁLISIS DE LA INFORMACIÓN</t>
  </si>
  <si>
    <t>ANALISIS PRIMER SEMESTRE:</t>
  </si>
  <si>
    <t>ANALISIS SEGUNDO SEMESTRE</t>
  </si>
  <si>
    <t>TABULACIÓN Y GRÁFICA DE COMPORTAMIENTO</t>
  </si>
  <si>
    <t xml:space="preserve">N. </t>
  </si>
  <si>
    <t xml:space="preserve">PLANIFICACION </t>
  </si>
  <si>
    <t>TIPO DE ACTIVIDAD</t>
  </si>
  <si>
    <t xml:space="preserve">FECHA DE REALIZACION </t>
  </si>
  <si>
    <t>OBSERVACIONES</t>
  </si>
  <si>
    <t>FECHA</t>
  </si>
  <si>
    <t xml:space="preserve">ACTIVIDAD </t>
  </si>
  <si>
    <t>INFRAESTRUCTURA</t>
  </si>
  <si>
    <t>MEJORA DEL AMBIENTE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</si>
  <si>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</t>
  </si>
  <si>
    <t xml:space="preserve">Cumplimiento en la planificaciòn y destinacion  de recursos para el mantenimiento de la infraestructura y ambiente del Gimnasio </t>
  </si>
  <si>
    <t>META MINIMA</t>
  </si>
  <si>
    <t>RESULTADO MEDICIÓN</t>
  </si>
  <si>
    <t>ACTIVIDADES</t>
  </si>
  <si>
    <t>CANTIDAD</t>
  </si>
  <si>
    <t>TOTAL</t>
  </si>
  <si>
    <t>GIMNASIO MILITAR FAC ______________________________</t>
  </si>
  <si>
    <t>31-MAY-2013</t>
  </si>
  <si>
    <t>Garantizar que el personal docente cumpla con los requisitos necesarios para el logro de los objetivos misionales, evaluando de manera integral el desempeño general del personal docente.</t>
  </si>
  <si>
    <t>(% Resultado evaluación docente + % resultado evaluación estudiantes primer semestre + % evaluación estudiantes segundo semestre)/3</t>
  </si>
  <si>
    <r>
      <rPr>
        <sz val="12"/>
        <rFont val="Arial"/>
        <family val="2"/>
      </rPr>
      <t>*</t>
    </r>
    <r>
      <rPr>
        <sz val="10"/>
        <rFont val="Arial"/>
        <family val="2"/>
      </rPr>
      <t>100%</t>
    </r>
  </si>
  <si>
    <t>Total docentes evaluados</t>
  </si>
  <si>
    <t>Instrumentos aplicados para la evaluación del desempeño docentes (autoevaluación, coevaluación y heteroevaluación) derivados de la Guía 34 del MEN y los formatos aplicados a los estudiantes semestralmente.</t>
  </si>
  <si>
    <t xml:space="preserve">ANUAL </t>
  </si>
  <si>
    <t xml:space="preserve">RESULTADO EVALUACIÓN DE DESEMPEÑO DOCENTE </t>
  </si>
  <si>
    <t>No.</t>
  </si>
  <si>
    <t>CÉDULA</t>
  </si>
  <si>
    <t>NOMBRES Y APELLIDOS DOCENTES</t>
  </si>
  <si>
    <t>DE ACUERDO A MATRIZ CONSOLIDADO EVALUACION  DESEMPEÑO DOCENTE</t>
  </si>
  <si>
    <t>AUTOEVALUACION</t>
  </si>
  <si>
    <t>CO-EVALUACION (PARES)</t>
  </si>
  <si>
    <t>HETEROEVALUACIÓN
ESTUDIANTES PRIMER SEMESTRE</t>
  </si>
  <si>
    <t>HETEROEVALUACIÓN
ESTUDIANTES SEGUNDO SEMESTRE</t>
  </si>
  <si>
    <t>HETEROEVALUACIÓN DIRECTIVOS</t>
  </si>
  <si>
    <t>CONSOLIDADO GENERAL
100%</t>
  </si>
  <si>
    <t>MINIMO REQUERIDO</t>
  </si>
  <si>
    <t>CATEGORIA DESEMPEÑO</t>
  </si>
  <si>
    <t>PORCENTAJE EVALUACION DESEMPEÑO DOCENTE</t>
  </si>
  <si>
    <t xml:space="preserve">Desempeño del personal docente, basado en los tres momentos de evaluación (autoevaluación, coevaluación y heteroevaluación) </t>
  </si>
  <si>
    <t>RESULTADO DE MEDICIÓN</t>
  </si>
  <si>
    <t>GESTIÓN CONVIVENCIA</t>
  </si>
  <si>
    <t>15-FEB-2018</t>
  </si>
  <si>
    <t xml:space="preserve">24-ABR-2019 </t>
  </si>
  <si>
    <t>Coordinador Convivencia</t>
  </si>
  <si>
    <t>Minimizar la ocurrencia de conflictos, estableciendo mecanismos de intervencion para resolver situaciones en el aula de clase.</t>
  </si>
  <si>
    <t>1. Satisfacer las necesidades de los padres de familia y estudiantes de acuerdo a los requisitos del cliente establecidos por el GIMFA, incrementando la calidad del servicio educativo prestado en los Gimnasios Militares FAC. 
3. Mantener y mejorar de manera continua y eficaz el sistema unificado de gestión de la calidad de los Gimnasios Militares FAC, para mejorar la prestación del servicio educativo ofrecido.</t>
  </si>
  <si>
    <t>N. de estudiantes atendidos por docentes y/o director de grupo + Numero de estudiantes atendidios en convivencia social por dificultades convivenciales</t>
  </si>
  <si>
    <t>* 100%</t>
  </si>
  <si>
    <t>N.  Total de estudiantes matriculados</t>
  </si>
  <si>
    <t xml:space="preserve">El porcentaje de estudiantes que no presentan situaciones de convivencia.  </t>
  </si>
  <si>
    <t>Observador del alumno, Citacion a padres de familia, Atencion del equipo interdisciplinar</t>
  </si>
  <si>
    <t>PRIMER PERÍODO</t>
  </si>
  <si>
    <t>SEGUNDO PERÍODO</t>
  </si>
  <si>
    <t>TERCER PERÍODO</t>
  </si>
  <si>
    <t>CUARTO PERÍODO</t>
  </si>
  <si>
    <t>I PERIODO</t>
  </si>
  <si>
    <t>II PERIODO</t>
  </si>
  <si>
    <t>III PERIODO</t>
  </si>
  <si>
    <t>IV PERIODO</t>
  </si>
  <si>
    <t>REPORTE DE FALTAS POR CURSOS I PERIODO</t>
  </si>
  <si>
    <t xml:space="preserve"> SECCION PRIMARIA - I PERIODO</t>
  </si>
  <si>
    <t>TOTAL ESTUDIANTES</t>
  </si>
  <si>
    <t>GRADO</t>
  </si>
  <si>
    <t>N. Total de Estudiantes</t>
  </si>
  <si>
    <t>Estudiantes con situaciones de convivencia  atendidos por los docentes</t>
  </si>
  <si>
    <t>Estudiantes con situaciones de convivencia escolar atendidas por coordinación y psico orientación</t>
  </si>
  <si>
    <t>Numero de estudiantes que no han presentado situaciones convivenciales</t>
  </si>
  <si>
    <t>% de estudiantes con dificultades convivenciales</t>
  </si>
  <si>
    <t xml:space="preserve"> SECCION SECUNDARIA - I PERIODO</t>
  </si>
  <si>
    <t xml:space="preserve"> </t>
  </si>
  <si>
    <t xml:space="preserve">CONSOLIDADO PRIMER PERÍODO </t>
  </si>
  <si>
    <t>Primaria</t>
  </si>
  <si>
    <t>Bachillerato</t>
  </si>
  <si>
    <t>Total</t>
  </si>
  <si>
    <t>Porcentaje</t>
  </si>
  <si>
    <t>REPORTE DE FALTAS POR CURSOS II PERIODO</t>
  </si>
  <si>
    <t xml:space="preserve"> SECCION PRIMARIA - II PERIODO</t>
  </si>
  <si>
    <t xml:space="preserve"> SECCION SECUNDARIA - II PERIODO</t>
  </si>
  <si>
    <t xml:space="preserve">CONSOLIDADO SEGUNDO  PERÍODO </t>
  </si>
  <si>
    <t>REPORTE DE FALTAS POR CURSOS III PERIODO</t>
  </si>
  <si>
    <t xml:space="preserve"> SECCION PRIMARIA - III PERIODO</t>
  </si>
  <si>
    <t xml:space="preserve"> SECCION SECUNDARIA - III PERIODO</t>
  </si>
  <si>
    <t>Estudiantes con situaciones de convivencia escolar atendidas por coordinación y psicoorientacion</t>
  </si>
  <si>
    <t xml:space="preserve">CONSOLIDADO TERCER PERÍODO </t>
  </si>
  <si>
    <t>REPORTE DE FALTAS POR CURSOS IV PERIODO</t>
  </si>
  <si>
    <t xml:space="preserve"> SECCION PRIMARIA - IV PERIODO</t>
  </si>
  <si>
    <t>Estudiantes con situaciones de convivencia escolar atendidas por coordinacion y psicoorientacion</t>
  </si>
  <si>
    <t xml:space="preserve"> SECCION BACHILLERATO - IV PERIODO</t>
  </si>
  <si>
    <t>PROMEDIO</t>
  </si>
  <si>
    <t>24-ABR-2018</t>
  </si>
  <si>
    <t>Coordinadora Académica</t>
  </si>
  <si>
    <t xml:space="preserve">Determinar el porcentaje de  aprobación en las asignaturas durante el periodo académico </t>
  </si>
  <si>
    <t xml:space="preserve"> reportados que aprueban + sin reportar  que aprobaron  </t>
  </si>
  <si>
    <t xml:space="preserve"> Total de estudiantes * total de asignaturas por sección</t>
  </si>
  <si>
    <t>El desempeño académico por asignatura y sección, en cada uno de los periodos.</t>
  </si>
  <si>
    <t>Planillas docentes. Reporte SOS</t>
  </si>
  <si>
    <t>EFECTIVIDAD POR ASIGNATURA</t>
  </si>
  <si>
    <t xml:space="preserve">EFECTIVIDAD POR SECCION </t>
  </si>
  <si>
    <t>EFECTIVIDAD DEL PERIODO</t>
  </si>
  <si>
    <t>ESTRATEGIAS DE MEJORAMIENTO</t>
  </si>
  <si>
    <t>ANALISIS REPORTE SOS -APROBACION ACADEMICA  I PERIODO</t>
  </si>
  <si>
    <t>DESEMPEÑO DE LOS ESTUDIANTES EN LAS ASIGNATURAS</t>
  </si>
  <si>
    <t>ASIGNATURAS</t>
  </si>
  <si>
    <t>REPORTADOS S.O.S</t>
  </si>
  <si>
    <t xml:space="preserve">REPORTADOS QUE APROBARON </t>
  </si>
  <si>
    <t>SIN REPORTAR QUE APROBARON</t>
  </si>
  <si>
    <t>CON DESEMPEÑO FINAL BAJO</t>
  </si>
  <si>
    <t>EFECTIVIDAD S.O.S POR ASIGNATURA</t>
  </si>
  <si>
    <t>MATEMÁTICAS</t>
  </si>
  <si>
    <t>C. NATURALES</t>
  </si>
  <si>
    <t>C.SOCIALES</t>
  </si>
  <si>
    <t>CÍVICA</t>
  </si>
  <si>
    <t>LENG. CAS</t>
  </si>
  <si>
    <t>INGLÉS</t>
  </si>
  <si>
    <t>PLAN LECTOR</t>
  </si>
  <si>
    <t>DANZAS</t>
  </si>
  <si>
    <t>COM. SKILLS</t>
  </si>
  <si>
    <t>EDU REL/ EDU. ETI</t>
  </si>
  <si>
    <t>EDU FIS.</t>
  </si>
  <si>
    <t>TECNOLOGÍA</t>
  </si>
  <si>
    <r>
      <rPr>
        <b/>
        <u/>
        <sz val="11"/>
        <color rgb="FF5F497A"/>
        <rFont val="Arial"/>
      </rPr>
      <t xml:space="preserve">TOTAL ESTUDIANTES </t>
    </r>
    <r>
      <rPr>
        <b/>
        <u/>
        <sz val="11"/>
        <color rgb="FF800080"/>
        <rFont val="Calibri"/>
      </rPr>
      <t>(6° a 11°)</t>
    </r>
  </si>
  <si>
    <t>MAT</t>
  </si>
  <si>
    <t>CIV</t>
  </si>
  <si>
    <t>CON DESEMPEÑO FINAL APROBADO</t>
  </si>
  <si>
    <t>TOTAL DE ESTUDIANTES * CANTIDAD ASIGNATURAS</t>
  </si>
  <si>
    <t>6° a 11°</t>
  </si>
  <si>
    <t>ING</t>
  </si>
  <si>
    <t>6° a 9°</t>
  </si>
  <si>
    <t>9° a 11°</t>
  </si>
  <si>
    <t>EDU ART</t>
  </si>
  <si>
    <t>10° y 11°</t>
  </si>
  <si>
    <t>EDU FIS</t>
  </si>
  <si>
    <t>TEC</t>
  </si>
  <si>
    <t>TOTAL ESTUDIANTES (6° a 9°)</t>
  </si>
  <si>
    <t>CN</t>
  </si>
  <si>
    <t>CS</t>
  </si>
  <si>
    <t>TOTAL ESTUDIANTES (9° a 11°)</t>
  </si>
  <si>
    <t>FIS</t>
  </si>
  <si>
    <t>QUI</t>
  </si>
  <si>
    <t>TOTAL ESTUDIANTES (10° y 11°)</t>
  </si>
  <si>
    <t>CP</t>
  </si>
  <si>
    <t>FIL</t>
  </si>
  <si>
    <t>ANALISIS REPORTE SOS -APROBACION ACADEMICA  II PERIODO</t>
  </si>
  <si>
    <t>DAN</t>
  </si>
  <si>
    <t xml:space="preserve">CONSOLIDADO SEGUNDO PERÍODO </t>
  </si>
  <si>
    <t>COMMUNICATIVE SKILLS</t>
  </si>
  <si>
    <t>ANALISIS REPORTE SOS -APROBACION ACADEMICA  III PERIODO</t>
  </si>
  <si>
    <t xml:space="preserve"> SECCION PRIMARIA - III PERIODO </t>
  </si>
  <si>
    <t>CIV/CAT</t>
  </si>
  <si>
    <t>COM.SKILLS</t>
  </si>
  <si>
    <t xml:space="preserve"> SECCION SECUNDARIA - III PERIODO </t>
  </si>
  <si>
    <t xml:space="preserve">DANZAS </t>
  </si>
  <si>
    <t>ANALISIS REPORTE SOS -APROBACION ACADEMICA  IV PERIODO</t>
  </si>
  <si>
    <t xml:space="preserve"> SECCION PRIMARIA - IV PERIODO </t>
  </si>
  <si>
    <t xml:space="preserve"> SECCION SECUNDARIA - IV PERIODO </t>
  </si>
  <si>
    <t xml:space="preserve">CONSOLIDADO CUARTO PERÍODO </t>
  </si>
  <si>
    <t>CATEDRA DE PAZ</t>
  </si>
  <si>
    <t>HABILIDADES LECTORAS</t>
  </si>
  <si>
    <t>ANALISIS TOTAL</t>
  </si>
  <si>
    <t>PROMEDIO TOTAL</t>
  </si>
  <si>
    <t>30-MAY-2014</t>
  </si>
  <si>
    <t>Coordinador Instrucción con Orientación Militar</t>
  </si>
  <si>
    <t xml:space="preserve">Medir el grado de comprensión del programa de instrucción militar impartido en las tres fases por medio de la evaluación realizada. </t>
  </si>
  <si>
    <t xml:space="preserve">1. Satisfacer las necesidades de los padres de familia y estudiantes de acuerdo a los requisitos del cliente establecidos por el GIMFA, incrementando la calidad del servicio educativo prestado en los Gimnasios Militares FAC. 
</t>
  </si>
  <si>
    <t>Promedio nota general fase preliminar + promedio nota genera 1ra. fase + promedio nota general 2da. Fase</t>
  </si>
  <si>
    <t>Mide el grado de comprensión de la instrucción impartida en las tres fases del programa Instrucción con Orientación Militar.</t>
  </si>
  <si>
    <t>Anual en el mes de noviembre</t>
  </si>
  <si>
    <t>Informa anual revista realizada a cada una de las fases de  instrucción militar emitida por la jefatura o grupo de educación aeronáutica de cada una de las bases militares.</t>
  </si>
  <si>
    <t>FASE</t>
  </si>
  <si>
    <t>AREA HUMANISTICA</t>
  </si>
  <si>
    <t>AREA FISICA</t>
  </si>
  <si>
    <t>AREA TACTICA</t>
  </si>
  <si>
    <t>AREA TECNICA</t>
  </si>
  <si>
    <t>PORCENTAJE</t>
  </si>
  <si>
    <t>SEGUNDA</t>
  </si>
  <si>
    <t>PRIMERA</t>
  </si>
  <si>
    <t>PRELIMINAR</t>
  </si>
  <si>
    <t>TOTAL PROMEDIO</t>
  </si>
  <si>
    <t xml:space="preserve"> Grado de comprensión de la instrucción impartida en las tres fases del programa Instrucción con Orientación Militar</t>
  </si>
  <si>
    <t>GESTIÓN DE LA CALIDAD</t>
  </si>
  <si>
    <t>Líder Proceso SGC</t>
  </si>
  <si>
    <t>Analizar el impacto del sistema de gestión de la calidad, a través de la medición del comportamiento de los hallazgos de auditorias internas a través del tiempo.</t>
  </si>
  <si>
    <t>3. Mantener y mejorar de manera continua y eficaz el sistema unificado de gestión de la calidad de los Gimnasios Militares FAC, para mejorar la prestación del servicio educativo ofrecido.</t>
  </si>
  <si>
    <t>1-</t>
  </si>
  <si>
    <t>Total numerales de la norma incumplidos en un año</t>
  </si>
  <si>
    <r>
      <t xml:space="preserve">     </t>
    </r>
    <r>
      <rPr>
        <sz val="12"/>
        <rFont val="Arial"/>
        <family val="2"/>
      </rPr>
      <t>*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100%</t>
    </r>
  </si>
  <si>
    <t>Total numerales de la norma ISO 9001</t>
  </si>
  <si>
    <t xml:space="preserve">Las No conformidades registradas en los informes de Auditorias Internas de cada gimnasio, el informe de auditoría interna consolidado desde AGIFA, y el informe de auditoria externa o la solicitud de acciones correctivas de parte de la entidad que realice la auditoría externa. </t>
  </si>
  <si>
    <t>AUDITORIA INTERNA</t>
  </si>
  <si>
    <t>AUDITORIA EXTERNA</t>
  </si>
  <si>
    <t>TOTAL NUMERALES NORMA ISO 9001</t>
  </si>
  <si>
    <r>
      <t>202_</t>
    </r>
    <r>
      <rPr>
        <sz val="10"/>
        <color theme="0" tint="-0.34998626667073579"/>
        <rFont val="Arial"/>
        <family val="2"/>
      </rPr>
      <t xml:space="preserve"> (vigencia actual)</t>
    </r>
  </si>
  <si>
    <r>
      <t xml:space="preserve">202_ </t>
    </r>
    <r>
      <rPr>
        <sz val="10"/>
        <color theme="0" tint="-0.34998626667073579"/>
        <rFont val="Arial"/>
        <family val="2"/>
      </rPr>
      <t>(año inmediatamente anterior)</t>
    </r>
  </si>
  <si>
    <t>Descripción</t>
  </si>
  <si>
    <t>Numeral</t>
  </si>
  <si>
    <t>Total numerales</t>
  </si>
  <si>
    <t>Subnumeral</t>
  </si>
  <si>
    <t>Total subnumerales</t>
  </si>
  <si>
    <t>Subdivisión subnumeral</t>
  </si>
  <si>
    <t>Total subdivisión subnumerales</t>
  </si>
  <si>
    <t>Subseries</t>
  </si>
  <si>
    <t>Total subseries</t>
  </si>
  <si>
    <t>Auditoria interna</t>
  </si>
  <si>
    <t>Observación</t>
  </si>
  <si>
    <t>Auditoria Externa</t>
  </si>
  <si>
    <t>CONTEXTO DE LA ORGANIZACIÓN</t>
  </si>
  <si>
    <t>COMPRENSION DE LA ORGANIZACIÓN Y DE SU CONTEXTO</t>
  </si>
  <si>
    <t>4.1</t>
  </si>
  <si>
    <t>COMPRENSION Y NECESIDAES DE LAS PARTES INTERESADAS</t>
  </si>
  <si>
    <t>4.2</t>
  </si>
  <si>
    <t>a.) b.)</t>
  </si>
  <si>
    <t>DETERMINACION DEL ALCANCE DEL SISTEMA DE GESTION DE LA CALIDAD</t>
  </si>
  <si>
    <t>a.) b.) c.)</t>
  </si>
  <si>
    <t>SISTEMA DE GESTION DE LA CALIDAD Y SUS PROCESOS</t>
  </si>
  <si>
    <t>4,4,1</t>
  </si>
  <si>
    <t xml:space="preserve">a.) b.) c.) d.) e.) f.) g.) h.)  </t>
  </si>
  <si>
    <t>4,4,2</t>
  </si>
  <si>
    <t>LIDERAZGO</t>
  </si>
  <si>
    <t>LIDERAZGO Y COMPROMISO</t>
  </si>
  <si>
    <t>5.1</t>
  </si>
  <si>
    <t>Generalidades</t>
  </si>
  <si>
    <t>5,1,1</t>
  </si>
  <si>
    <t xml:space="preserve">a.) b.) c.) d.) e.) f.) g.) h.) i.) j.)  </t>
  </si>
  <si>
    <t>Enfoque al Cliente</t>
  </si>
  <si>
    <t>5,1,2</t>
  </si>
  <si>
    <t xml:space="preserve">a.) b.) c.) </t>
  </si>
  <si>
    <t>POLITICA</t>
  </si>
  <si>
    <t>Establecimiento de la politica de la calidad</t>
  </si>
  <si>
    <t>5,2,1</t>
  </si>
  <si>
    <t xml:space="preserve">a.) b.) c.) d.) </t>
  </si>
  <si>
    <t>Comunicación de la politica de la calidad</t>
  </si>
  <si>
    <t>5,2,2</t>
  </si>
  <si>
    <t xml:space="preserve">ROLES, RESPONSABILIDADES Y AUTORIDADES EN LA ORGANIZACIÓN </t>
  </si>
  <si>
    <t>a.) b.) c.) d.) e.)</t>
  </si>
  <si>
    <t>PLANIFICACION</t>
  </si>
  <si>
    <t xml:space="preserve">ACCIONES PARA ABORDAR </t>
  </si>
  <si>
    <t>6.1</t>
  </si>
  <si>
    <t>6,1,1</t>
  </si>
  <si>
    <t>6,1,2</t>
  </si>
  <si>
    <t xml:space="preserve">OBJETIVOS DE LA CALIDAD Y PLANIFICACION PARA LOGRARLOS </t>
  </si>
  <si>
    <t>6,2,1</t>
  </si>
  <si>
    <t xml:space="preserve">a.) b.) c.) d.) e.) f.) g.)  </t>
  </si>
  <si>
    <t>6,2,2</t>
  </si>
  <si>
    <t xml:space="preserve">PLANIFICACION DE LOS CAMBIOS </t>
  </si>
  <si>
    <t>APOYO</t>
  </si>
  <si>
    <t>7.1</t>
  </si>
  <si>
    <t>7,1,1</t>
  </si>
  <si>
    <t>a,) b.)</t>
  </si>
  <si>
    <t>Personas</t>
  </si>
  <si>
    <t>7,1,2</t>
  </si>
  <si>
    <t>Infraestructura</t>
  </si>
  <si>
    <t>7,1,3</t>
  </si>
  <si>
    <t>a,) b.) c.) d.)</t>
  </si>
  <si>
    <t>Ambiente para la operación de procesos</t>
  </si>
  <si>
    <t>7,1,4</t>
  </si>
  <si>
    <t>a,) b.) c.)</t>
  </si>
  <si>
    <t xml:space="preserve">Recursos de seguimiento y medicion </t>
  </si>
  <si>
    <t>7,1,5</t>
  </si>
  <si>
    <t>7,1,5,1 a.) b.)</t>
  </si>
  <si>
    <t>7,1,5,2 a.) b.) c.)</t>
  </si>
  <si>
    <t>Conocimientos de la organización</t>
  </si>
  <si>
    <t>7,1,6</t>
  </si>
  <si>
    <t>COMPETENCIA</t>
  </si>
  <si>
    <t>TOMA DE CONCIENCIA</t>
  </si>
  <si>
    <t xml:space="preserve">COMUNICACIÓN </t>
  </si>
  <si>
    <t>a,) b.) c.) d.) e.)</t>
  </si>
  <si>
    <t>INFORMACION DOCUMENTADA</t>
  </si>
  <si>
    <t>7,5,1</t>
  </si>
  <si>
    <t>Creacion y actualizacion</t>
  </si>
  <si>
    <t>7,5,2</t>
  </si>
  <si>
    <t>Control de la informacion documentada</t>
  </si>
  <si>
    <t>7,5,3</t>
  </si>
  <si>
    <t>7,5,3,1  a.) b.)</t>
  </si>
  <si>
    <t>7,5,3,2 a,) b.) c.) d.)</t>
  </si>
  <si>
    <t>OPERACIÓN</t>
  </si>
  <si>
    <t xml:space="preserve">PLANIFICACION Y CONTROL OPERACIONAL </t>
  </si>
  <si>
    <t>8.1</t>
  </si>
  <si>
    <t xml:space="preserve">REQUISITOS PARA LOS PRODUCTOS Y SERVICIOS </t>
  </si>
  <si>
    <t>Comunicación con el cliente</t>
  </si>
  <si>
    <t>8,2,1</t>
  </si>
  <si>
    <t xml:space="preserve">Determinacion de los requisitos para los productos y servicios </t>
  </si>
  <si>
    <t>8,2,2</t>
  </si>
  <si>
    <t xml:space="preserve">Revisiòn de los requisitos para los productos y servicios </t>
  </si>
  <si>
    <t>8,2,3</t>
  </si>
  <si>
    <t>8,2,3,1  a.) b.) c.) d.) e.)</t>
  </si>
  <si>
    <t>8,2,3,2 a.) b.)</t>
  </si>
  <si>
    <t xml:space="preserve">Cambios en los requisitos para los productos y servicios </t>
  </si>
  <si>
    <t>8,2,4</t>
  </si>
  <si>
    <t xml:space="preserve">DISEÑO Y DESARROLLO DE LOS PRODUCTOS Y SERVICIOS </t>
  </si>
  <si>
    <t>8,3,1</t>
  </si>
  <si>
    <t>Planificacion del diseño y desarrollo</t>
  </si>
  <si>
    <t>8,3,2</t>
  </si>
  <si>
    <t xml:space="preserve">  a.) b.) c.) d.) e.)  f.) g.) h.) i.) j.)</t>
  </si>
  <si>
    <t>Entradas para el diseño y desarrollo</t>
  </si>
  <si>
    <t>8,3,3</t>
  </si>
  <si>
    <t xml:space="preserve">  a.) b.) c.) d.) e.)  </t>
  </si>
  <si>
    <t>Controles de diseño y desarrollo</t>
  </si>
  <si>
    <t>8,3,4</t>
  </si>
  <si>
    <t xml:space="preserve">  a.) b.) c.) d.) e.) f.)</t>
  </si>
  <si>
    <t>Salidas de diseño y desarrollo</t>
  </si>
  <si>
    <t>8,3,5</t>
  </si>
  <si>
    <t xml:space="preserve">  a.) b.) c.) d.)</t>
  </si>
  <si>
    <t>Cambios de diseño y desarrollo</t>
  </si>
  <si>
    <t>8,3,6</t>
  </si>
  <si>
    <t>CONTROL DE LOS PROCESOS, PRODUCTOS Y SERVICIOS SUMINISTRADOS EXTERNAMENTE</t>
  </si>
  <si>
    <t>8,4,1</t>
  </si>
  <si>
    <t xml:space="preserve">  a.) b.) c.)</t>
  </si>
  <si>
    <t>Tipo y alcance del control</t>
  </si>
  <si>
    <t>8,4,2</t>
  </si>
  <si>
    <t>Informacion para los proveedores externos</t>
  </si>
  <si>
    <t>8,4,3</t>
  </si>
  <si>
    <t xml:space="preserve">PRODUCCION Y PROVISION DEL SERVICIO </t>
  </si>
  <si>
    <t>Control de la produccion y de la provisiòn del servicio</t>
  </si>
  <si>
    <t>8,5,1</t>
  </si>
  <si>
    <t xml:space="preserve">  a.) b.) c.) d.) e.)  f.) g.) h.)</t>
  </si>
  <si>
    <t>Identificacion y trazabilidad</t>
  </si>
  <si>
    <t>8,5,2</t>
  </si>
  <si>
    <t>Propiedad pertenenciente a los clientes o proveedores externos</t>
  </si>
  <si>
    <t>8,5,3</t>
  </si>
  <si>
    <t>Preservacion</t>
  </si>
  <si>
    <t>8,5,4</t>
  </si>
  <si>
    <t>Actividades posteriodes a la entrega</t>
  </si>
  <si>
    <t>8,5,5</t>
  </si>
  <si>
    <t>Control de cambios</t>
  </si>
  <si>
    <t>8,5,6</t>
  </si>
  <si>
    <t xml:space="preserve">LIBERACION DE PRODUCTOS Y SERVICIOS </t>
  </si>
  <si>
    <t>CONTROL DE LAS SALIDAS NO CONFORMES</t>
  </si>
  <si>
    <t>8,7,1</t>
  </si>
  <si>
    <t>8,7,2</t>
  </si>
  <si>
    <t>EVALUACION DE DESEMPEÑO</t>
  </si>
  <si>
    <t xml:space="preserve">SEGUIMIENTO, MEDICION, ANALISIS Y EVALUACION </t>
  </si>
  <si>
    <t>9,1,1</t>
  </si>
  <si>
    <t>Satisfaccion del cliente</t>
  </si>
  <si>
    <t>9,1,2</t>
  </si>
  <si>
    <t xml:space="preserve">Analisis y evaluacion </t>
  </si>
  <si>
    <t>9,1,3</t>
  </si>
  <si>
    <t xml:space="preserve">  a.) b.) c.) d.) e.)  f.) g.)</t>
  </si>
  <si>
    <t>9,2,1</t>
  </si>
  <si>
    <t>9,2,2</t>
  </si>
  <si>
    <t xml:space="preserve">  a.) b.) c.) d.) e.)  f.)</t>
  </si>
  <si>
    <t xml:space="preserve">REVISION POR LA DIRECCION </t>
  </si>
  <si>
    <t>9,3,1</t>
  </si>
  <si>
    <t>Entradas de la revision por la direccion</t>
  </si>
  <si>
    <t>9,3,2</t>
  </si>
  <si>
    <t xml:space="preserve">Salidas de la revision por la direccion </t>
  </si>
  <si>
    <t>9,3,3</t>
  </si>
  <si>
    <t>MEJORA</t>
  </si>
  <si>
    <t xml:space="preserve">GENERALIDADES </t>
  </si>
  <si>
    <t>NO CONFORMIDAD Y ACCION CORRECTIVA</t>
  </si>
  <si>
    <t>10,2,1</t>
  </si>
  <si>
    <t>10,2,2</t>
  </si>
  <si>
    <t xml:space="preserve">MEJORA CONTINUA </t>
  </si>
  <si>
    <t>GRAN TOTAL</t>
  </si>
  <si>
    <t xml:space="preserve">Eficacia del Sistema de Gestión de los Gimnasios, a partir de los hallazgos de la auditoria interna y la externa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</si>
</sst>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\ * #,##0.00_);_(&quot;$&quot;\ * \(#,##0.00\);_(&quot;$&quot;\ * &quot;-&quot;??_);_(@_)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0.0"/>
    <numFmt numFmtId="168" formatCode="0.0%"/>
    <numFmt numFmtId="169" formatCode="_ * #,##0.0000_ ;_ * \-#,##0.0000_ ;_ * &quot;-&quot;??_ ;_ @_ "/>
    <numFmt numFmtId="170" formatCode="_ * #,##0_ ;_ * \-#,##0_ ;_ * &quot;-&quot;??_ ;_ @_ "/>
    <numFmt numFmtId="171" formatCode="_ &quot;$&quot;\ * #,##0_ ;_ &quot;$&quot;\ * \-#,##0_ ;_ &quot;$&quot;\ * &quot;-&quot;??_ ;_ @_ "/>
    <numFmt numFmtId="172" formatCode="_ * #,##0_ ;_ * \-#,##0_ ;_ * \-??_ ;_ @_ "/>
    <numFmt numFmtId="173" formatCode="0.000"/>
  </numFmts>
  <fonts count="11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imHei"/>
      <family val="3"/>
    </font>
    <font>
      <u/>
      <sz val="12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2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sz val="10"/>
      <name val="Comic Sans MS"/>
      <family val="4"/>
    </font>
    <font>
      <sz val="8"/>
      <color indexed="8"/>
      <name val="Comic Sans MS"/>
      <family val="4"/>
    </font>
    <font>
      <sz val="8"/>
      <name val="Comic Sans MS"/>
      <family val="4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name val="Comic Sans MS"/>
      <family val="4"/>
    </font>
    <font>
      <i/>
      <sz val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FF0000"/>
      <name val="Comic Sans MS"/>
      <family val="4"/>
    </font>
    <font>
      <sz val="10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b/>
      <u/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i/>
      <u/>
      <sz val="10"/>
      <color theme="1"/>
      <name val="Arial"/>
    </font>
    <font>
      <u/>
      <sz val="9"/>
      <color theme="1"/>
      <name val="Arial"/>
    </font>
    <font>
      <sz val="9"/>
      <color theme="1"/>
      <name val="Arial"/>
    </font>
    <font>
      <b/>
      <sz val="12"/>
      <color rgb="FF000080"/>
      <name val="Arial"/>
    </font>
    <font>
      <sz val="10"/>
      <color rgb="FF0000FF"/>
      <name val="Arial"/>
    </font>
    <font>
      <sz val="8"/>
      <color theme="1"/>
      <name val="Arial"/>
    </font>
    <font>
      <sz val="8"/>
      <color rgb="FF0000FF"/>
      <name val="Arial"/>
    </font>
    <font>
      <sz val="11"/>
      <color rgb="FFFF0000"/>
      <name val="Calibri"/>
    </font>
    <font>
      <b/>
      <u/>
      <sz val="14"/>
      <color rgb="FF5F497A"/>
      <name val="Arial"/>
    </font>
    <font>
      <b/>
      <u/>
      <sz val="12"/>
      <color rgb="FF333399"/>
      <name val="Arial"/>
    </font>
    <font>
      <b/>
      <u/>
      <sz val="10"/>
      <color rgb="FF333399"/>
      <name val="Arial"/>
    </font>
    <font>
      <sz val="8"/>
      <color theme="1"/>
      <name val="Calibri"/>
    </font>
    <font>
      <sz val="8"/>
      <color rgb="FF000000"/>
      <name val="Arial"/>
    </font>
    <font>
      <b/>
      <sz val="8"/>
      <color theme="1"/>
      <name val="Arial"/>
    </font>
    <font>
      <b/>
      <sz val="5"/>
      <color theme="1"/>
      <name val="Arial"/>
    </font>
    <font>
      <sz val="12"/>
      <color theme="1"/>
      <name val="Arial"/>
    </font>
    <font>
      <b/>
      <sz val="8"/>
      <color rgb="FF000000"/>
      <name val="Arial"/>
      <family val="2"/>
    </font>
    <font>
      <sz val="9"/>
      <color rgb="FF000000"/>
      <name val="Arial"/>
    </font>
    <font>
      <b/>
      <u/>
      <sz val="12"/>
      <color rgb="FFFFCC00"/>
      <name val="Arial"/>
    </font>
    <font>
      <b/>
      <u/>
      <sz val="11"/>
      <color rgb="FF5F497A"/>
      <name val="Arial"/>
    </font>
    <font>
      <b/>
      <u/>
      <sz val="11"/>
      <color rgb="FF800080"/>
      <name val="Calibri"/>
    </font>
    <font>
      <b/>
      <sz val="11"/>
      <color theme="1"/>
      <name val="Calibri"/>
    </font>
    <font>
      <sz val="7"/>
      <color theme="1"/>
      <name val="Arial"/>
    </font>
    <font>
      <sz val="9"/>
      <color theme="1"/>
      <name val="Calibri"/>
    </font>
    <font>
      <b/>
      <sz val="10"/>
      <color rgb="FF000000"/>
      <name val="Arial"/>
    </font>
    <font>
      <i/>
      <sz val="10"/>
      <color rgb="FF000000"/>
      <name val="Arial"/>
    </font>
    <font>
      <i/>
      <u/>
      <sz val="10"/>
      <color rgb="FF000000"/>
      <name val="Arial"/>
    </font>
    <font>
      <u/>
      <sz val="9"/>
      <color rgb="FF000000"/>
      <name val="Arial"/>
    </font>
    <font>
      <b/>
      <sz val="11"/>
      <color rgb="FF000000"/>
      <name val="Calibri"/>
    </font>
    <font>
      <sz val="9"/>
      <name val="Arial"/>
    </font>
    <font>
      <sz val="8"/>
      <color rgb="FF000000"/>
      <name val="Arial"/>
      <charset val="1"/>
    </font>
    <font>
      <b/>
      <u/>
      <sz val="12"/>
      <color rgb="FF000000"/>
      <name val="Arial"/>
    </font>
    <font>
      <b/>
      <u/>
      <sz val="10"/>
      <color rgb="FF000000"/>
      <name val="Arial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name val="Arial"/>
    </font>
    <font>
      <b/>
      <sz val="16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6"/>
      <color rgb="FF000000"/>
      <name val="Arial"/>
      <family val="2"/>
    </font>
    <font>
      <sz val="12"/>
      <name val="Comic Sans MS"/>
      <family val="4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omic Sans MS"/>
      <family val="4"/>
    </font>
    <font>
      <b/>
      <u/>
      <sz val="8"/>
      <color theme="1"/>
      <name val="Arial"/>
      <family val="2"/>
    </font>
    <font>
      <sz val="10"/>
      <color theme="0" tint="-0.3499862666707357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CC00"/>
      </patternFill>
    </fill>
    <fill>
      <patternFill patternType="solid">
        <fgColor theme="7" tint="0.59999389629810485"/>
        <bgColor rgb="FFCCFFFF"/>
      </patternFill>
    </fill>
    <fill>
      <patternFill patternType="solid">
        <fgColor theme="0" tint="-0.249977111117893"/>
        <bgColor rgb="FFFFFF9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rgb="FFFABF8F"/>
      </patternFill>
    </fill>
    <fill>
      <patternFill patternType="solid">
        <fgColor theme="6" tint="0.59999389629810485"/>
        <bgColor rgb="FF92CDDC"/>
      </patternFill>
    </fill>
    <fill>
      <patternFill patternType="solid">
        <fgColor theme="6" tint="0.59999389629810485"/>
        <bgColor rgb="FFFABF8F"/>
      </patternFill>
    </fill>
    <fill>
      <patternFill patternType="solid">
        <fgColor theme="9" tint="0.59999389629810485"/>
        <bgColor rgb="FFD9959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9" tint="0.79998168889431442"/>
        <bgColor rgb="FFDBE5F1"/>
      </patternFill>
    </fill>
    <fill>
      <patternFill patternType="solid">
        <fgColor theme="9" tint="0.79998168889431442"/>
        <bgColor rgb="FF76923C"/>
      </patternFill>
    </fill>
    <fill>
      <patternFill patternType="solid">
        <fgColor theme="8" tint="0.79998168889431442"/>
        <bgColor rgb="FFF2DBD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76923C"/>
      </patternFill>
    </fill>
    <fill>
      <patternFill patternType="solid">
        <fgColor theme="8" tint="0.79998168889431442"/>
        <bgColor rgb="FFDBE5F1"/>
      </patternFill>
    </fill>
    <fill>
      <patternFill patternType="solid">
        <fgColor theme="7" tint="0.79998168889431442"/>
        <bgColor rgb="FFD6E3BC"/>
      </patternFill>
    </fill>
    <fill>
      <patternFill patternType="solid">
        <fgColor theme="7" tint="0.79998168889431442"/>
        <bgColor rgb="FF76923C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6" tint="0.79998168889431442"/>
        <bgColor rgb="FFE5DF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76923C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0C0C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thick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thick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thick">
        <color rgb="FF000000"/>
      </bottom>
      <diagonal/>
    </border>
    <border>
      <left style="medium">
        <color rgb="FFC0C0C0"/>
      </left>
      <right style="thick">
        <color rgb="FF000000"/>
      </right>
      <top style="medium">
        <color rgb="FFC0C0C0"/>
      </top>
      <bottom style="thick">
        <color rgb="FF000000"/>
      </bottom>
      <diagonal/>
    </border>
    <border>
      <left style="medium">
        <color rgb="FFC0C0C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5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1">
    <xf numFmtId="0" fontId="0" fillId="0" borderId="0" xfId="0"/>
    <xf numFmtId="0" fontId="3" fillId="0" borderId="0" xfId="0" applyFont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0" xfId="0" applyNumberFormat="1"/>
    <xf numFmtId="10" fontId="0" fillId="0" borderId="0" xfId="0" applyNumberFormat="1"/>
    <xf numFmtId="0" fontId="18" fillId="0" borderId="0" xfId="7"/>
    <xf numFmtId="0" fontId="3" fillId="0" borderId="49" xfId="7" applyFont="1" applyBorder="1" applyAlignment="1">
      <alignment vertical="center"/>
    </xf>
    <xf numFmtId="0" fontId="18" fillId="0" borderId="49" xfId="7" applyBorder="1" applyAlignment="1">
      <alignment vertical="center"/>
    </xf>
    <xf numFmtId="0" fontId="18" fillId="0" borderId="50" xfId="7" applyBorder="1" applyAlignment="1">
      <alignment vertical="center"/>
    </xf>
    <xf numFmtId="9" fontId="18" fillId="0" borderId="0" xfId="7" applyNumberFormat="1"/>
    <xf numFmtId="0" fontId="3" fillId="0" borderId="51" xfId="7" applyFont="1" applyBorder="1" applyAlignment="1">
      <alignment vertical="center"/>
    </xf>
    <xf numFmtId="0" fontId="18" fillId="0" borderId="51" xfId="7" applyBorder="1" applyAlignment="1">
      <alignment vertical="center"/>
    </xf>
    <xf numFmtId="0" fontId="18" fillId="0" borderId="52" xfId="7" applyBorder="1" applyAlignment="1">
      <alignment vertical="center"/>
    </xf>
    <xf numFmtId="0" fontId="2" fillId="0" borderId="4" xfId="7" applyFont="1" applyBorder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wrapText="1"/>
    </xf>
    <xf numFmtId="0" fontId="3" fillId="0" borderId="4" xfId="7" applyFont="1" applyBorder="1" applyAlignment="1">
      <alignment horizontal="right" vertical="center"/>
    </xf>
    <xf numFmtId="0" fontId="18" fillId="0" borderId="0" xfId="7" applyAlignment="1">
      <alignment horizontal="right" vertical="center"/>
    </xf>
    <xf numFmtId="9" fontId="18" fillId="0" borderId="0" xfId="7" applyNumberFormat="1" applyAlignment="1">
      <alignment horizontal="right" vertical="center"/>
    </xf>
    <xf numFmtId="0" fontId="18" fillId="0" borderId="0" xfId="7" applyAlignment="1">
      <alignment horizontal="left" vertical="center"/>
    </xf>
    <xf numFmtId="0" fontId="18" fillId="0" borderId="0" xfId="7" applyAlignment="1">
      <alignment horizontal="center" vertical="center"/>
    </xf>
    <xf numFmtId="0" fontId="18" fillId="0" borderId="11" xfId="7" applyBorder="1" applyAlignment="1">
      <alignment horizontal="left" vertical="center"/>
    </xf>
    <xf numFmtId="0" fontId="18" fillId="0" borderId="25" xfId="7" applyBorder="1"/>
    <xf numFmtId="0" fontId="18" fillId="0" borderId="5" xfId="7" applyBorder="1"/>
    <xf numFmtId="0" fontId="18" fillId="0" borderId="26" xfId="7" applyBorder="1"/>
    <xf numFmtId="0" fontId="3" fillId="0" borderId="1" xfId="7" applyFont="1" applyBorder="1" applyAlignment="1">
      <alignment vertical="center" wrapText="1"/>
    </xf>
    <xf numFmtId="0" fontId="3" fillId="0" borderId="0" xfId="7" applyFont="1" applyAlignment="1">
      <alignment vertical="center" wrapText="1"/>
    </xf>
    <xf numFmtId="0" fontId="18" fillId="0" borderId="3" xfId="7" applyBorder="1"/>
    <xf numFmtId="9" fontId="3" fillId="0" borderId="2" xfId="7" applyNumberFormat="1" applyFont="1" applyBorder="1" applyAlignment="1">
      <alignment vertical="center" wrapText="1"/>
    </xf>
    <xf numFmtId="10" fontId="3" fillId="0" borderId="41" xfId="7" applyNumberFormat="1" applyFont="1" applyBorder="1" applyAlignment="1">
      <alignment vertical="center" wrapText="1"/>
    </xf>
    <xf numFmtId="10" fontId="18" fillId="0" borderId="0" xfId="7" applyNumberFormat="1" applyAlignment="1">
      <alignment vertical="center" wrapText="1"/>
    </xf>
    <xf numFmtId="10" fontId="3" fillId="0" borderId="0" xfId="7" applyNumberFormat="1" applyFont="1" applyAlignment="1">
      <alignment vertical="center" wrapText="1"/>
    </xf>
    <xf numFmtId="0" fontId="6" fillId="0" borderId="0" xfId="7" applyFont="1"/>
    <xf numFmtId="0" fontId="0" fillId="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10" xfId="0" applyFill="1" applyBorder="1" applyAlignment="1">
      <alignment horizontal="center"/>
    </xf>
    <xf numFmtId="9" fontId="0" fillId="0" borderId="0" xfId="9" applyFont="1"/>
    <xf numFmtId="0" fontId="0" fillId="0" borderId="0" xfId="0" applyProtection="1">
      <protection locked="0"/>
    </xf>
    <xf numFmtId="0" fontId="0" fillId="0" borderId="2" xfId="0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11" fillId="1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2" fontId="41" fillId="10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left"/>
    </xf>
    <xf numFmtId="167" fontId="50" fillId="10" borderId="0" xfId="0" applyNumberFormat="1" applyFont="1" applyFill="1" applyAlignment="1">
      <alignment horizontal="center"/>
    </xf>
    <xf numFmtId="1" fontId="14" fillId="10" borderId="0" xfId="4" applyNumberFormat="1" applyFont="1" applyFill="1" applyAlignment="1">
      <alignment horizontal="center" vertical="center" wrapText="1"/>
    </xf>
    <xf numFmtId="0" fontId="0" fillId="10" borderId="0" xfId="0" applyFill="1"/>
    <xf numFmtId="0" fontId="3" fillId="0" borderId="1" xfId="0" applyFont="1" applyBorder="1" applyAlignment="1">
      <alignment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0" fontId="0" fillId="0" borderId="44" xfId="0" applyBorder="1"/>
    <xf numFmtId="9" fontId="3" fillId="0" borderId="45" xfId="0" applyNumberFormat="1" applyFont="1" applyBorder="1" applyAlignment="1">
      <alignment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0" fillId="0" borderId="11" xfId="0" applyBorder="1"/>
    <xf numFmtId="10" fontId="3" fillId="0" borderId="2" xfId="0" applyNumberFormat="1" applyFont="1" applyBorder="1" applyAlignment="1">
      <alignment vertical="center" wrapText="1"/>
    </xf>
    <xf numFmtId="9" fontId="0" fillId="0" borderId="20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2" fontId="0" fillId="0" borderId="0" xfId="0" applyNumberFormat="1"/>
    <xf numFmtId="0" fontId="0" fillId="0" borderId="2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9" fontId="0" fillId="0" borderId="0" xfId="8" applyFont="1"/>
    <xf numFmtId="0" fontId="51" fillId="0" borderId="1" xfId="0" applyFont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52" fillId="0" borderId="15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/>
    <xf numFmtId="0" fontId="45" fillId="9" borderId="15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2" xfId="0" applyFont="1" applyBorder="1" applyAlignment="1" applyProtection="1">
      <alignment horizontal="center" vertical="center" wrapText="1"/>
      <protection locked="0"/>
    </xf>
    <xf numFmtId="0" fontId="52" fillId="0" borderId="10" xfId="0" applyFont="1" applyBorder="1" applyAlignment="1" applyProtection="1">
      <alignment horizontal="center" vertical="center" wrapText="1"/>
      <protection locked="0"/>
    </xf>
    <xf numFmtId="0" fontId="42" fillId="9" borderId="9" xfId="0" applyFont="1" applyFill="1" applyBorder="1" applyAlignment="1">
      <alignment horizontal="center" vertical="center"/>
    </xf>
    <xf numFmtId="0" fontId="42" fillId="9" borderId="10" xfId="0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28" fillId="0" borderId="2" xfId="4" applyFont="1" applyBorder="1" applyAlignment="1">
      <alignment vertical="center" wrapText="1"/>
    </xf>
    <xf numFmtId="0" fontId="24" fillId="0" borderId="10" xfId="4" applyFont="1" applyBorder="1" applyAlignment="1">
      <alignment horizontal="center" vertical="center"/>
    </xf>
    <xf numFmtId="0" fontId="52" fillId="0" borderId="10" xfId="0" applyFont="1" applyBorder="1" applyAlignment="1">
      <alignment vertical="center" wrapText="1"/>
    </xf>
    <xf numFmtId="0" fontId="52" fillId="0" borderId="20" xfId="0" applyFont="1" applyBorder="1" applyAlignment="1">
      <alignment vertical="center" wrapText="1"/>
    </xf>
    <xf numFmtId="0" fontId="24" fillId="0" borderId="10" xfId="4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28" fillId="0" borderId="2" xfId="5" applyFont="1" applyBorder="1" applyAlignment="1">
      <alignment vertical="center" wrapText="1"/>
    </xf>
    <xf numFmtId="0" fontId="24" fillId="0" borderId="10" xfId="5" applyFont="1" applyBorder="1" applyAlignment="1">
      <alignment horizontal="center" vertical="center"/>
    </xf>
    <xf numFmtId="0" fontId="51" fillId="0" borderId="8" xfId="0" applyFont="1" applyBorder="1" applyAlignment="1" applyProtection="1">
      <alignment horizontal="center" vertical="center" wrapText="1"/>
      <protection locked="0"/>
    </xf>
    <xf numFmtId="0" fontId="52" fillId="0" borderId="31" xfId="0" applyFont="1" applyBorder="1" applyAlignment="1" applyProtection="1">
      <alignment horizontal="center" vertical="center"/>
      <protection locked="0"/>
    </xf>
    <xf numFmtId="0" fontId="53" fillId="0" borderId="31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28" fillId="0" borderId="8" xfId="5" applyFont="1" applyBorder="1" applyAlignment="1">
      <alignment vertical="center" wrapText="1"/>
    </xf>
    <xf numFmtId="0" fontId="24" fillId="0" borderId="31" xfId="5" applyFont="1" applyBorder="1" applyAlignment="1">
      <alignment horizontal="center" vertical="center"/>
    </xf>
    <xf numFmtId="0" fontId="51" fillId="0" borderId="45" xfId="0" applyFont="1" applyBorder="1" applyAlignment="1" applyProtection="1">
      <alignment horizontal="center" vertical="center" wrapText="1"/>
      <protection locked="0"/>
    </xf>
    <xf numFmtId="0" fontId="52" fillId="0" borderId="30" xfId="0" applyFont="1" applyBorder="1" applyAlignment="1" applyProtection="1">
      <alignment horizontal="center" vertical="center"/>
      <protection locked="0"/>
    </xf>
    <xf numFmtId="0" fontId="28" fillId="0" borderId="45" xfId="5" applyFont="1" applyBorder="1" applyAlignment="1">
      <alignment vertical="center" wrapText="1"/>
    </xf>
    <xf numFmtId="0" fontId="24" fillId="0" borderId="30" xfId="5" applyFont="1" applyBorder="1" applyAlignment="1">
      <alignment horizontal="center" vertical="center"/>
    </xf>
    <xf numFmtId="0" fontId="52" fillId="0" borderId="2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right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3" fillId="0" borderId="0" xfId="0" applyFont="1" applyAlignment="1">
      <alignment vertical="center" wrapText="1"/>
    </xf>
    <xf numFmtId="10" fontId="0" fillId="0" borderId="0" xfId="0" applyNumberForma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9" fillId="0" borderId="50" xfId="0" applyFont="1" applyBorder="1"/>
    <xf numFmtId="0" fontId="9" fillId="0" borderId="52" xfId="0" applyFont="1" applyBorder="1"/>
    <xf numFmtId="0" fontId="30" fillId="0" borderId="4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0" fillId="0" borderId="59" xfId="0" applyBorder="1"/>
    <xf numFmtId="0" fontId="0" fillId="0" borderId="33" xfId="0" applyBorder="1"/>
    <xf numFmtId="0" fontId="47" fillId="0" borderId="4" xfId="0" applyFont="1" applyBorder="1" applyAlignment="1">
      <alignment vertical="center" wrapText="1"/>
    </xf>
    <xf numFmtId="9" fontId="41" fillId="0" borderId="0" xfId="0" applyNumberFormat="1" applyFont="1" applyAlignment="1">
      <alignment vertical="center" wrapText="1"/>
    </xf>
    <xf numFmtId="9" fontId="4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 wrapText="1"/>
    </xf>
    <xf numFmtId="0" fontId="34" fillId="0" borderId="19" xfId="6" applyFont="1" applyBorder="1" applyAlignment="1">
      <alignment horizontal="center" vertical="center"/>
    </xf>
    <xf numFmtId="9" fontId="56" fillId="0" borderId="0" xfId="6" applyNumberFormat="1" applyFont="1" applyAlignment="1">
      <alignment horizontal="center" vertical="center"/>
    </xf>
    <xf numFmtId="0" fontId="56" fillId="0" borderId="0" xfId="6" applyFont="1" applyAlignment="1">
      <alignment horizontal="center" vertical="center"/>
    </xf>
    <xf numFmtId="9" fontId="35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5" fillId="0" borderId="65" xfId="6" applyFont="1" applyBorder="1" applyAlignment="1">
      <alignment horizontal="center" vertical="center"/>
    </xf>
    <xf numFmtId="0" fontId="17" fillId="0" borderId="66" xfId="6" applyFont="1" applyBorder="1" applyAlignment="1">
      <alignment horizontal="center" vertical="center"/>
    </xf>
    <xf numFmtId="0" fontId="37" fillId="0" borderId="5" xfId="6" applyFont="1" applyBorder="1" applyAlignment="1">
      <alignment horizontal="center" vertical="center"/>
    </xf>
    <xf numFmtId="0" fontId="38" fillId="0" borderId="5" xfId="6" applyFont="1" applyBorder="1" applyAlignment="1">
      <alignment horizontal="center" vertical="center"/>
    </xf>
    <xf numFmtId="0" fontId="38" fillId="0" borderId="26" xfId="6" applyFont="1" applyBorder="1" applyAlignment="1">
      <alignment horizontal="center" vertical="center"/>
    </xf>
    <xf numFmtId="0" fontId="38" fillId="0" borderId="19" xfId="6" applyFont="1" applyBorder="1" applyAlignment="1">
      <alignment horizontal="center" vertical="center"/>
    </xf>
    <xf numFmtId="9" fontId="38" fillId="0" borderId="67" xfId="6" applyNumberFormat="1" applyFont="1" applyBorder="1" applyAlignment="1">
      <alignment horizontal="center" vertical="center"/>
    </xf>
    <xf numFmtId="9" fontId="38" fillId="0" borderId="0" xfId="6" applyNumberFormat="1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10" fontId="36" fillId="0" borderId="0" xfId="6" applyNumberFormat="1" applyFont="1" applyAlignment="1">
      <alignment horizontal="center" vertical="center"/>
    </xf>
    <xf numFmtId="0" fontId="5" fillId="0" borderId="45" xfId="6" applyFont="1" applyBorder="1" applyAlignment="1">
      <alignment horizontal="justify" vertical="center" wrapText="1"/>
    </xf>
    <xf numFmtId="9" fontId="5" fillId="0" borderId="30" xfId="6" applyNumberFormat="1" applyFont="1" applyBorder="1" applyAlignment="1">
      <alignment horizontal="center" vertical="center"/>
    </xf>
    <xf numFmtId="9" fontId="39" fillId="0" borderId="14" xfId="6" applyNumberFormat="1" applyFont="1" applyBorder="1" applyAlignment="1">
      <alignment horizontal="center" vertical="center"/>
    </xf>
    <xf numFmtId="0" fontId="5" fillId="0" borderId="2" xfId="6" applyFont="1" applyBorder="1" applyAlignment="1">
      <alignment horizontal="justify" vertical="center" wrapText="1"/>
    </xf>
    <xf numFmtId="9" fontId="5" fillId="0" borderId="10" xfId="6" applyNumberFormat="1" applyFont="1" applyBorder="1" applyAlignment="1">
      <alignment horizontal="center" vertical="center"/>
    </xf>
    <xf numFmtId="9" fontId="39" fillId="0" borderId="24" xfId="6" applyNumberFormat="1" applyFont="1" applyBorder="1" applyAlignment="1">
      <alignment horizontal="center" vertical="center"/>
    </xf>
    <xf numFmtId="9" fontId="39" fillId="0" borderId="63" xfId="6" applyNumberFormat="1" applyFont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5" fillId="13" borderId="7" xfId="6" applyFont="1" applyFill="1" applyBorder="1" applyAlignment="1">
      <alignment horizontal="justify" vertical="center" wrapText="1"/>
    </xf>
    <xf numFmtId="9" fontId="5" fillId="13" borderId="21" xfId="8" applyFont="1" applyFill="1" applyBorder="1" applyAlignment="1">
      <alignment horizontal="center" vertical="center"/>
    </xf>
    <xf numFmtId="9" fontId="5" fillId="13" borderId="35" xfId="6" applyNumberFormat="1" applyFont="1" applyFill="1" applyBorder="1" applyAlignment="1">
      <alignment horizontal="center" vertical="center"/>
    </xf>
    <xf numFmtId="0" fontId="3" fillId="0" borderId="0" xfId="6" applyAlignment="1">
      <alignment horizontal="center" vertical="center"/>
    </xf>
    <xf numFmtId="0" fontId="41" fillId="0" borderId="0" xfId="6" applyFont="1" applyAlignment="1">
      <alignment horizontal="center" vertical="center"/>
    </xf>
    <xf numFmtId="0" fontId="55" fillId="0" borderId="0" xfId="6" applyFont="1" applyAlignment="1">
      <alignment horizontal="center" vertical="center"/>
    </xf>
    <xf numFmtId="0" fontId="43" fillId="14" borderId="10" xfId="0" applyFont="1" applyFill="1" applyBorder="1" applyAlignment="1">
      <alignment horizontal="center" vertical="center" wrapText="1"/>
    </xf>
    <xf numFmtId="0" fontId="0" fillId="15" borderId="0" xfId="0" applyFill="1"/>
    <xf numFmtId="9" fontId="3" fillId="0" borderId="0" xfId="10" applyFont="1"/>
    <xf numFmtId="9" fontId="3" fillId="0" borderId="0" xfId="14" applyFont="1" applyFill="1" applyBorder="1" applyAlignment="1">
      <alignment horizontal="center" vertical="center"/>
    </xf>
    <xf numFmtId="171" fontId="3" fillId="0" borderId="0" xfId="2" applyNumberFormat="1" applyFont="1" applyBorder="1"/>
    <xf numFmtId="171" fontId="3" fillId="0" borderId="0" xfId="3" applyNumberFormat="1" applyFont="1" applyBorder="1"/>
    <xf numFmtId="0" fontId="59" fillId="0" borderId="0" xfId="0" applyFont="1" applyAlignment="1">
      <alignment vertical="center"/>
    </xf>
    <xf numFmtId="0" fontId="60" fillId="0" borderId="0" xfId="0" applyFont="1"/>
    <xf numFmtId="0" fontId="59" fillId="0" borderId="0" xfId="0" applyFont="1" applyAlignment="1">
      <alignment horizontal="left" vertical="center"/>
    </xf>
    <xf numFmtId="0" fontId="65" fillId="0" borderId="91" xfId="0" applyFont="1" applyBorder="1" applyAlignment="1">
      <alignment vertical="center"/>
    </xf>
    <xf numFmtId="0" fontId="65" fillId="0" borderId="0" xfId="0" applyFont="1" applyAlignment="1">
      <alignment vertical="center"/>
    </xf>
    <xf numFmtId="0" fontId="72" fillId="0" borderId="0" xfId="0" applyFont="1" applyAlignment="1">
      <alignment wrapText="1"/>
    </xf>
    <xf numFmtId="10" fontId="59" fillId="0" borderId="0" xfId="0" applyNumberFormat="1" applyFont="1"/>
    <xf numFmtId="0" fontId="77" fillId="0" borderId="0" xfId="0" applyFont="1" applyAlignment="1">
      <alignment horizontal="center" vertical="center" wrapText="1"/>
    </xf>
    <xf numFmtId="9" fontId="59" fillId="0" borderId="0" xfId="0" applyNumberFormat="1" applyFont="1"/>
    <xf numFmtId="170" fontId="59" fillId="0" borderId="0" xfId="0" applyNumberFormat="1" applyFont="1"/>
    <xf numFmtId="0" fontId="59" fillId="0" borderId="91" xfId="0" applyFont="1" applyBorder="1" applyAlignment="1">
      <alignment vertical="center"/>
    </xf>
    <xf numFmtId="0" fontId="59" fillId="0" borderId="114" xfId="0" applyFont="1" applyBorder="1" applyAlignment="1">
      <alignment vertical="center"/>
    </xf>
    <xf numFmtId="0" fontId="59" fillId="17" borderId="0" xfId="0" applyFont="1" applyFill="1" applyAlignment="1">
      <alignment vertical="center"/>
    </xf>
    <xf numFmtId="0" fontId="59" fillId="17" borderId="114" xfId="0" applyFont="1" applyFill="1" applyBorder="1" applyAlignment="1">
      <alignment vertical="center"/>
    </xf>
    <xf numFmtId="0" fontId="59" fillId="17" borderId="0" xfId="0" applyFont="1" applyFill="1"/>
    <xf numFmtId="0" fontId="59" fillId="17" borderId="107" xfId="0" applyFont="1" applyFill="1" applyBorder="1" applyAlignment="1">
      <alignment vertical="center"/>
    </xf>
    <xf numFmtId="0" fontId="59" fillId="17" borderId="108" xfId="0" applyFont="1" applyFill="1" applyBorder="1" applyAlignment="1">
      <alignment vertical="center"/>
    </xf>
    <xf numFmtId="9" fontId="58" fillId="0" borderId="119" xfId="0" applyNumberFormat="1" applyFont="1" applyBorder="1" applyAlignment="1">
      <alignment horizontal="center" vertical="center"/>
    </xf>
    <xf numFmtId="9" fontId="58" fillId="0" borderId="133" xfId="0" applyNumberFormat="1" applyFont="1" applyBorder="1" applyAlignment="1">
      <alignment horizontal="center" vertical="center"/>
    </xf>
    <xf numFmtId="9" fontId="58" fillId="0" borderId="134" xfId="0" applyNumberFormat="1" applyFont="1" applyBorder="1" applyAlignment="1">
      <alignment horizontal="center" vertical="center"/>
    </xf>
    <xf numFmtId="9" fontId="58" fillId="0" borderId="132" xfId="0" applyNumberFormat="1" applyFont="1" applyBorder="1" applyAlignment="1">
      <alignment horizontal="center" vertical="center"/>
    </xf>
    <xf numFmtId="0" fontId="59" fillId="0" borderId="91" xfId="0" applyFont="1" applyBorder="1"/>
    <xf numFmtId="0" fontId="58" fillId="17" borderId="82" xfId="0" applyFont="1" applyFill="1" applyBorder="1" applyAlignment="1">
      <alignment vertical="center" wrapText="1"/>
    </xf>
    <xf numFmtId="9" fontId="58" fillId="17" borderId="119" xfId="0" applyNumberFormat="1" applyFont="1" applyFill="1" applyBorder="1" applyAlignment="1">
      <alignment horizontal="center" vertical="center"/>
    </xf>
    <xf numFmtId="0" fontId="58" fillId="17" borderId="86" xfId="0" applyFont="1" applyFill="1" applyBorder="1" applyAlignment="1">
      <alignment vertical="center" wrapText="1"/>
    </xf>
    <xf numFmtId="9" fontId="58" fillId="17" borderId="133" xfId="0" applyNumberFormat="1" applyFont="1" applyFill="1" applyBorder="1" applyAlignment="1">
      <alignment horizontal="center" vertical="center"/>
    </xf>
    <xf numFmtId="10" fontId="58" fillId="17" borderId="133" xfId="0" applyNumberFormat="1" applyFont="1" applyFill="1" applyBorder="1" applyAlignment="1">
      <alignment horizontal="center" vertical="center"/>
    </xf>
    <xf numFmtId="0" fontId="58" fillId="17" borderId="94" xfId="0" applyFont="1" applyFill="1" applyBorder="1" applyAlignment="1">
      <alignment vertical="center" wrapText="1"/>
    </xf>
    <xf numFmtId="10" fontId="58" fillId="17" borderId="134" xfId="0" applyNumberFormat="1" applyFont="1" applyFill="1" applyBorder="1" applyAlignment="1">
      <alignment horizontal="center" vertical="center"/>
    </xf>
    <xf numFmtId="10" fontId="58" fillId="17" borderId="155" xfId="0" applyNumberFormat="1" applyFont="1" applyFill="1" applyBorder="1" applyAlignment="1">
      <alignment horizontal="center" vertical="center"/>
    </xf>
    <xf numFmtId="0" fontId="58" fillId="17" borderId="135" xfId="0" applyFont="1" applyFill="1" applyBorder="1" applyAlignment="1">
      <alignment vertical="center" wrapText="1"/>
    </xf>
    <xf numFmtId="10" fontId="58" fillId="17" borderId="132" xfId="0" applyNumberFormat="1" applyFont="1" applyFill="1" applyBorder="1" applyAlignment="1">
      <alignment horizontal="center" vertical="center"/>
    </xf>
    <xf numFmtId="0" fontId="62" fillId="17" borderId="105" xfId="0" applyFont="1" applyFill="1" applyBorder="1" applyAlignment="1">
      <alignment wrapText="1"/>
    </xf>
    <xf numFmtId="10" fontId="62" fillId="17" borderId="105" xfId="0" applyNumberFormat="1" applyFont="1" applyFill="1" applyBorder="1" applyAlignment="1">
      <alignment horizontal="center" vertical="center"/>
    </xf>
    <xf numFmtId="0" fontId="59" fillId="17" borderId="91" xfId="0" applyFont="1" applyFill="1" applyBorder="1"/>
    <xf numFmtId="0" fontId="64" fillId="0" borderId="0" xfId="0" applyFont="1"/>
    <xf numFmtId="0" fontId="64" fillId="0" borderId="0" xfId="0" applyFont="1" applyAlignment="1">
      <alignment vertical="center"/>
    </xf>
    <xf numFmtId="0" fontId="90" fillId="0" borderId="0" xfId="0" applyFont="1"/>
    <xf numFmtId="0" fontId="64" fillId="0" borderId="0" xfId="0" applyFont="1" applyAlignment="1">
      <alignment horizontal="left" vertical="center"/>
    </xf>
    <xf numFmtId="0" fontId="91" fillId="0" borderId="0" xfId="0" applyFont="1" applyAlignment="1">
      <alignment vertical="center"/>
    </xf>
    <xf numFmtId="9" fontId="64" fillId="0" borderId="0" xfId="0" applyNumberFormat="1" applyFont="1"/>
    <xf numFmtId="9" fontId="64" fillId="0" borderId="0" xfId="0" applyNumberFormat="1" applyFont="1" applyAlignment="1">
      <alignment vertical="center"/>
    </xf>
    <xf numFmtId="9" fontId="93" fillId="0" borderId="0" xfId="0" applyNumberFormat="1" applyFont="1" applyAlignment="1">
      <alignment vertical="center"/>
    </xf>
    <xf numFmtId="0" fontId="64" fillId="0" borderId="101" xfId="0" applyFont="1" applyBorder="1"/>
    <xf numFmtId="0" fontId="64" fillId="0" borderId="137" xfId="0" applyFont="1" applyBorder="1"/>
    <xf numFmtId="0" fontId="64" fillId="0" borderId="91" xfId="0" applyFont="1" applyBorder="1"/>
    <xf numFmtId="0" fontId="64" fillId="0" borderId="108" xfId="0" applyFont="1" applyBorder="1"/>
    <xf numFmtId="0" fontId="64" fillId="0" borderId="111" xfId="0" applyFont="1" applyBorder="1"/>
    <xf numFmtId="0" fontId="3" fillId="10" borderId="9" xfId="7" applyFont="1" applyFill="1" applyBorder="1" applyAlignment="1">
      <alignment horizontal="center" vertical="center" wrapText="1"/>
    </xf>
    <xf numFmtId="0" fontId="3" fillId="10" borderId="71" xfId="7" applyFont="1" applyFill="1" applyBorder="1" applyAlignment="1">
      <alignment horizontal="center" vertical="center" wrapText="1"/>
    </xf>
    <xf numFmtId="14" fontId="3" fillId="0" borderId="10" xfId="7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4" fontId="2" fillId="0" borderId="0" xfId="7" applyNumberFormat="1" applyFont="1" applyAlignment="1">
      <alignment horizontal="center" vertical="center" wrapText="1"/>
    </xf>
    <xf numFmtId="14" fontId="2" fillId="0" borderId="10" xfId="7" applyNumberFormat="1" applyFont="1" applyBorder="1" applyAlignment="1">
      <alignment horizontal="center" vertical="center" wrapText="1"/>
    </xf>
    <xf numFmtId="14" fontId="3" fillId="10" borderId="10" xfId="7" applyNumberFormat="1" applyFont="1" applyFill="1" applyBorder="1" applyAlignment="1">
      <alignment horizontal="center" vertical="center" wrapText="1"/>
    </xf>
    <xf numFmtId="14" fontId="18" fillId="0" borderId="0" xfId="7" applyNumberFormat="1" applyAlignment="1">
      <alignment horizontal="right" vertical="center"/>
    </xf>
    <xf numFmtId="14" fontId="18" fillId="0" borderId="5" xfId="7" applyNumberFormat="1" applyBorder="1"/>
    <xf numFmtId="14" fontId="18" fillId="0" borderId="0" xfId="7" applyNumberFormat="1"/>
    <xf numFmtId="14" fontId="6" fillId="0" borderId="0" xfId="7" applyNumberFormat="1" applyFont="1"/>
    <xf numFmtId="14" fontId="0" fillId="0" borderId="0" xfId="0" applyNumberFormat="1"/>
    <xf numFmtId="10" fontId="3" fillId="0" borderId="17" xfId="7" applyNumberFormat="1" applyFont="1" applyBorder="1" applyAlignment="1">
      <alignment horizontal="center" vertical="center" wrapText="1"/>
    </xf>
    <xf numFmtId="10" fontId="3" fillId="0" borderId="20" xfId="7" applyNumberFormat="1" applyFont="1" applyBorder="1" applyAlignment="1">
      <alignment horizontal="center" vertical="center" wrapText="1"/>
    </xf>
    <xf numFmtId="10" fontId="18" fillId="0" borderId="46" xfId="7" applyNumberForma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167" fontId="11" fillId="10" borderId="0" xfId="0" applyNumberFormat="1" applyFont="1" applyFill="1" applyAlignment="1">
      <alignment vertical="center" wrapText="1"/>
    </xf>
    <xf numFmtId="0" fontId="3" fillId="0" borderId="34" xfId="0" applyFont="1" applyBorder="1" applyAlignment="1">
      <alignment wrapText="1"/>
    </xf>
    <xf numFmtId="0" fontId="3" fillId="22" borderId="34" xfId="0" applyFont="1" applyFill="1" applyBorder="1" applyAlignment="1">
      <alignment wrapText="1"/>
    </xf>
    <xf numFmtId="3" fontId="11" fillId="10" borderId="9" xfId="0" applyNumberFormat="1" applyFont="1" applyFill="1" applyBorder="1" applyAlignment="1" applyProtection="1">
      <alignment horizontal="center" vertical="center"/>
      <protection locked="0"/>
    </xf>
    <xf numFmtId="2" fontId="41" fillId="0" borderId="71" xfId="0" applyNumberFormat="1" applyFont="1" applyBorder="1" applyAlignment="1">
      <alignment horizontal="center" vertical="center"/>
    </xf>
    <xf numFmtId="2" fontId="98" fillId="0" borderId="51" xfId="0" applyNumberFormat="1" applyFont="1" applyBorder="1" applyAlignment="1">
      <alignment horizontal="center" vertical="center"/>
    </xf>
    <xf numFmtId="173" fontId="98" fillId="0" borderId="113" xfId="0" applyNumberFormat="1" applyFont="1" applyBorder="1" applyAlignment="1">
      <alignment horizontal="center" vertical="center"/>
    </xf>
    <xf numFmtId="2" fontId="98" fillId="0" borderId="113" xfId="0" applyNumberFormat="1" applyFont="1" applyBorder="1" applyAlignment="1">
      <alignment horizontal="center" vertical="center"/>
    </xf>
    <xf numFmtId="2" fontId="98" fillId="23" borderId="113" xfId="0" applyNumberFormat="1" applyFont="1" applyFill="1" applyBorder="1" applyAlignment="1">
      <alignment horizontal="center" vertical="center"/>
    </xf>
    <xf numFmtId="2" fontId="41" fillId="0" borderId="30" xfId="0" applyNumberFormat="1" applyFont="1" applyBorder="1" applyAlignment="1">
      <alignment horizontal="center" vertical="center"/>
    </xf>
    <xf numFmtId="0" fontId="11" fillId="10" borderId="30" xfId="0" applyFont="1" applyFill="1" applyBorder="1" applyAlignment="1" applyProtection="1">
      <alignment horizontal="center" vertical="center"/>
      <protection locked="0"/>
    </xf>
    <xf numFmtId="0" fontId="41" fillId="0" borderId="30" xfId="0" applyFont="1" applyBorder="1" applyAlignment="1">
      <alignment vertical="center"/>
    </xf>
    <xf numFmtId="9" fontId="58" fillId="0" borderId="155" xfId="0" applyNumberFormat="1" applyFont="1" applyBorder="1" applyAlignment="1">
      <alignment horizontal="center" vertical="center"/>
    </xf>
    <xf numFmtId="9" fontId="58" fillId="0" borderId="113" xfId="0" applyNumberFormat="1" applyFont="1" applyBorder="1" applyAlignment="1">
      <alignment horizontal="center"/>
    </xf>
    <xf numFmtId="0" fontId="7" fillId="0" borderId="0" xfId="6" applyFont="1" applyAlignment="1">
      <alignment horizontal="center" vertical="center" wrapText="1"/>
    </xf>
    <xf numFmtId="0" fontId="105" fillId="0" borderId="19" xfId="6" applyFont="1" applyBorder="1" applyAlignment="1">
      <alignment horizontal="center" vertical="center"/>
    </xf>
    <xf numFmtId="0" fontId="108" fillId="0" borderId="19" xfId="6" applyFont="1" applyBorder="1" applyAlignment="1">
      <alignment horizontal="center" vertical="center"/>
    </xf>
    <xf numFmtId="168" fontId="106" fillId="0" borderId="1" xfId="6" applyNumberFormat="1" applyFont="1" applyBorder="1" applyAlignment="1">
      <alignment horizontal="center" vertical="center" wrapText="1"/>
    </xf>
    <xf numFmtId="168" fontId="106" fillId="12" borderId="64" xfId="8" applyNumberFormat="1" applyFont="1" applyFill="1" applyBorder="1" applyAlignment="1">
      <alignment horizontal="center" vertical="center" wrapText="1"/>
    </xf>
    <xf numFmtId="168" fontId="106" fillId="12" borderId="11" xfId="8" applyNumberFormat="1" applyFont="1" applyFill="1" applyBorder="1" applyAlignment="1">
      <alignment horizontal="center" vertical="center" wrapText="1"/>
    </xf>
    <xf numFmtId="168" fontId="106" fillId="12" borderId="45" xfId="8" applyNumberFormat="1" applyFont="1" applyFill="1" applyBorder="1" applyAlignment="1">
      <alignment horizontal="center" vertical="center" wrapText="1"/>
    </xf>
    <xf numFmtId="168" fontId="106" fillId="12" borderId="30" xfId="8" applyNumberFormat="1" applyFont="1" applyFill="1" applyBorder="1" applyAlignment="1">
      <alignment horizontal="center" vertical="center" wrapText="1"/>
    </xf>
    <xf numFmtId="168" fontId="106" fillId="12" borderId="18" xfId="8" applyNumberFormat="1" applyFont="1" applyFill="1" applyBorder="1" applyAlignment="1">
      <alignment horizontal="center" vertical="center" wrapText="1"/>
    </xf>
    <xf numFmtId="168" fontId="106" fillId="12" borderId="1" xfId="8" applyNumberFormat="1" applyFont="1" applyFill="1" applyBorder="1" applyAlignment="1">
      <alignment horizontal="center" vertical="center" wrapText="1"/>
    </xf>
    <xf numFmtId="168" fontId="106" fillId="12" borderId="15" xfId="8" applyNumberFormat="1" applyFont="1" applyFill="1" applyBorder="1" applyAlignment="1">
      <alignment horizontal="center" vertical="center" wrapText="1"/>
    </xf>
    <xf numFmtId="168" fontId="106" fillId="12" borderId="17" xfId="8" applyNumberFormat="1" applyFont="1" applyFill="1" applyBorder="1" applyAlignment="1">
      <alignment horizontal="center" vertical="center" wrapText="1"/>
    </xf>
    <xf numFmtId="0" fontId="17" fillId="28" borderId="27" xfId="6" applyFont="1" applyFill="1" applyBorder="1" applyAlignment="1">
      <alignment horizontal="justify" vertical="center" wrapText="1"/>
    </xf>
    <xf numFmtId="0" fontId="17" fillId="29" borderId="12" xfId="6" applyFont="1" applyFill="1" applyBorder="1" applyAlignment="1">
      <alignment horizontal="justify" vertical="center" wrapText="1"/>
    </xf>
    <xf numFmtId="9" fontId="17" fillId="0" borderId="27" xfId="8" applyFont="1" applyFill="1" applyBorder="1" applyAlignment="1" applyProtection="1">
      <alignment horizontal="center" vertical="center" wrapText="1"/>
    </xf>
    <xf numFmtId="9" fontId="17" fillId="0" borderId="12" xfId="8" applyFont="1" applyFill="1" applyBorder="1" applyAlignment="1" applyProtection="1">
      <alignment horizontal="center" vertical="center" wrapText="1"/>
    </xf>
    <xf numFmtId="0" fontId="106" fillId="0" borderId="12" xfId="6" applyFont="1" applyBorder="1" applyAlignment="1">
      <alignment horizontal="center" vertical="center" wrapText="1"/>
    </xf>
    <xf numFmtId="9" fontId="106" fillId="0" borderId="19" xfId="6" applyNumberFormat="1" applyFont="1" applyBorder="1" applyAlignment="1">
      <alignment horizontal="center" vertical="center" wrapText="1"/>
    </xf>
    <xf numFmtId="9" fontId="106" fillId="0" borderId="12" xfId="6" applyNumberFormat="1" applyFont="1" applyBorder="1" applyAlignment="1">
      <alignment horizontal="center" vertical="center" wrapText="1"/>
    </xf>
    <xf numFmtId="0" fontId="106" fillId="0" borderId="19" xfId="6" applyFont="1" applyBorder="1" applyAlignment="1">
      <alignment horizontal="justify" vertical="center" wrapText="1"/>
    </xf>
    <xf numFmtId="9" fontId="106" fillId="0" borderId="19" xfId="6" applyNumberFormat="1" applyFont="1" applyBorder="1" applyAlignment="1">
      <alignment horizontal="center" vertical="center"/>
    </xf>
    <xf numFmtId="9" fontId="106" fillId="0" borderId="12" xfId="6" applyNumberFormat="1" applyFont="1" applyBorder="1" applyAlignment="1">
      <alignment horizontal="center" vertical="center"/>
    </xf>
    <xf numFmtId="9" fontId="107" fillId="0" borderId="67" xfId="6" applyNumberFormat="1" applyFont="1" applyBorder="1" applyAlignment="1">
      <alignment horizontal="center" vertical="center"/>
    </xf>
    <xf numFmtId="0" fontId="106" fillId="0" borderId="0" xfId="6" applyFont="1" applyAlignment="1">
      <alignment horizontal="center" vertical="center" wrapText="1"/>
    </xf>
    <xf numFmtId="0" fontId="106" fillId="0" borderId="12" xfId="6" applyFont="1" applyBorder="1" applyAlignment="1">
      <alignment horizontal="justify" vertical="center" wrapText="1"/>
    </xf>
    <xf numFmtId="9" fontId="107" fillId="0" borderId="12" xfId="6" applyNumberFormat="1" applyFont="1" applyBorder="1" applyAlignment="1">
      <alignment horizontal="center" vertical="center"/>
    </xf>
    <xf numFmtId="0" fontId="106" fillId="0" borderId="66" xfId="6" applyFont="1" applyBorder="1" applyAlignment="1">
      <alignment horizontal="center" vertical="center" wrapText="1"/>
    </xf>
    <xf numFmtId="0" fontId="106" fillId="0" borderId="19" xfId="6" applyFont="1" applyBorder="1" applyAlignment="1">
      <alignment horizontal="center" vertical="center" wrapText="1"/>
    </xf>
    <xf numFmtId="9" fontId="107" fillId="0" borderId="19" xfId="6" applyNumberFormat="1" applyFont="1" applyBorder="1" applyAlignment="1">
      <alignment horizontal="center" vertical="center"/>
    </xf>
    <xf numFmtId="0" fontId="106" fillId="0" borderId="67" xfId="6" applyFont="1" applyBorder="1" applyAlignment="1">
      <alignment horizontal="center" vertical="center" wrapText="1"/>
    </xf>
    <xf numFmtId="9" fontId="106" fillId="0" borderId="67" xfId="6" applyNumberFormat="1" applyFont="1" applyBorder="1" applyAlignment="1">
      <alignment horizontal="center" vertical="center" wrapText="1"/>
    </xf>
    <xf numFmtId="0" fontId="106" fillId="0" borderId="67" xfId="6" applyFont="1" applyBorder="1" applyAlignment="1">
      <alignment horizontal="justify" vertical="center" wrapText="1"/>
    </xf>
    <xf numFmtId="9" fontId="106" fillId="0" borderId="67" xfId="6" applyNumberFormat="1" applyFont="1" applyBorder="1" applyAlignment="1">
      <alignment horizontal="center" vertical="center"/>
    </xf>
    <xf numFmtId="168" fontId="106" fillId="12" borderId="37" xfId="8" applyNumberFormat="1" applyFont="1" applyFill="1" applyBorder="1" applyAlignment="1" applyProtection="1">
      <alignment horizontal="center" vertical="center" wrapText="1"/>
    </xf>
    <xf numFmtId="168" fontId="106" fillId="12" borderId="28" xfId="8" applyNumberFormat="1" applyFont="1" applyFill="1" applyBorder="1" applyAlignment="1" applyProtection="1">
      <alignment horizontal="center" vertical="center" wrapText="1"/>
    </xf>
    <xf numFmtId="168" fontId="106" fillId="12" borderId="29" xfId="8" applyNumberFormat="1" applyFont="1" applyFill="1" applyBorder="1" applyAlignment="1" applyProtection="1">
      <alignment horizontal="center" vertical="center" wrapText="1"/>
    </xf>
    <xf numFmtId="168" fontId="106" fillId="12" borderId="58" xfId="8" applyNumberFormat="1" applyFont="1" applyFill="1" applyBorder="1" applyAlignment="1">
      <alignment horizontal="center" vertical="center" wrapText="1"/>
    </xf>
    <xf numFmtId="168" fontId="106" fillId="12" borderId="36" xfId="8" applyNumberFormat="1" applyFont="1" applyFill="1" applyBorder="1" applyAlignment="1">
      <alignment horizontal="center" vertical="center" wrapText="1"/>
    </xf>
    <xf numFmtId="168" fontId="106" fillId="12" borderId="23" xfId="8" applyNumberFormat="1" applyFont="1" applyFill="1" applyBorder="1" applyAlignment="1">
      <alignment horizontal="center" vertical="center" wrapText="1"/>
    </xf>
    <xf numFmtId="168" fontId="106" fillId="0" borderId="7" xfId="6" applyNumberFormat="1" applyFont="1" applyBorder="1" applyAlignment="1">
      <alignment horizontal="center" vertical="center" wrapText="1"/>
    </xf>
    <xf numFmtId="168" fontId="106" fillId="0" borderId="37" xfId="6" applyNumberFormat="1" applyFont="1" applyBorder="1" applyAlignment="1" applyProtection="1">
      <alignment horizontal="center" vertical="center" wrapText="1"/>
      <protection locked="0"/>
    </xf>
    <xf numFmtId="168" fontId="106" fillId="0" borderId="58" xfId="6" applyNumberFormat="1" applyFont="1" applyBorder="1" applyAlignment="1">
      <alignment horizontal="center" vertical="center" wrapText="1"/>
    </xf>
    <xf numFmtId="168" fontId="106" fillId="0" borderId="7" xfId="6" applyNumberFormat="1" applyFont="1" applyBorder="1" applyAlignment="1" applyProtection="1">
      <alignment horizontal="center" vertical="center" wrapText="1"/>
      <protection locked="0"/>
    </xf>
    <xf numFmtId="168" fontId="106" fillId="0" borderId="12" xfId="6" applyNumberFormat="1" applyFont="1" applyBorder="1" applyAlignment="1">
      <alignment horizontal="center" vertical="center" wrapText="1"/>
    </xf>
    <xf numFmtId="9" fontId="37" fillId="8" borderId="12" xfId="6" applyNumberFormat="1" applyFont="1" applyFill="1" applyBorder="1" applyAlignment="1">
      <alignment horizontal="center" vertical="center"/>
    </xf>
    <xf numFmtId="9" fontId="17" fillId="8" borderId="12" xfId="6" applyNumberFormat="1" applyFont="1" applyFill="1" applyBorder="1" applyAlignment="1">
      <alignment horizontal="center" vertical="center"/>
    </xf>
    <xf numFmtId="0" fontId="98" fillId="26" borderId="40" xfId="6" applyFont="1" applyFill="1" applyBorder="1" applyAlignment="1" applyProtection="1">
      <alignment horizontal="center" vertical="center" wrapText="1"/>
      <protection locked="0"/>
    </xf>
    <xf numFmtId="0" fontId="5" fillId="11" borderId="61" xfId="6" applyFont="1" applyFill="1" applyBorder="1" applyAlignment="1">
      <alignment horizontal="center" vertical="center" wrapText="1"/>
    </xf>
    <xf numFmtId="0" fontId="5" fillId="11" borderId="62" xfId="6" applyFont="1" applyFill="1" applyBorder="1" applyAlignment="1">
      <alignment horizontal="center" vertical="center" wrapText="1"/>
    </xf>
    <xf numFmtId="168" fontId="106" fillId="11" borderId="52" xfId="8" applyNumberFormat="1" applyFont="1" applyFill="1" applyBorder="1" applyAlignment="1" applyProtection="1">
      <alignment horizontal="center" vertical="center" wrapText="1"/>
      <protection locked="0"/>
    </xf>
    <xf numFmtId="9" fontId="106" fillId="11" borderId="62" xfId="8" applyFont="1" applyFill="1" applyBorder="1" applyAlignment="1" applyProtection="1">
      <alignment horizontal="center" vertical="center" wrapText="1"/>
      <protection locked="0"/>
    </xf>
    <xf numFmtId="168" fontId="106" fillId="11" borderId="12" xfId="8" applyNumberFormat="1" applyFont="1" applyFill="1" applyBorder="1" applyAlignment="1" applyProtection="1">
      <alignment horizontal="center" vertical="center" wrapText="1"/>
      <protection locked="0"/>
    </xf>
    <xf numFmtId="0" fontId="5" fillId="31" borderId="41" xfId="6" applyFont="1" applyFill="1" applyBorder="1" applyAlignment="1">
      <alignment horizontal="center" vertical="center" wrapText="1"/>
    </xf>
    <xf numFmtId="0" fontId="5" fillId="31" borderId="63" xfId="6" applyFont="1" applyFill="1" applyBorder="1" applyAlignment="1">
      <alignment horizontal="center" vertical="center" wrapText="1"/>
    </xf>
    <xf numFmtId="168" fontId="106" fillId="3" borderId="12" xfId="8" applyNumberFormat="1" applyFont="1" applyFill="1" applyBorder="1" applyAlignment="1" applyProtection="1">
      <alignment horizontal="center" vertical="center" wrapText="1"/>
      <protection locked="0"/>
    </xf>
    <xf numFmtId="168" fontId="106" fillId="3" borderId="66" xfId="8" applyNumberFormat="1" applyFont="1" applyFill="1" applyBorder="1" applyAlignment="1" applyProtection="1">
      <alignment horizontal="center" vertical="center" wrapText="1"/>
      <protection locked="0"/>
    </xf>
    <xf numFmtId="168" fontId="106" fillId="3" borderId="68" xfId="8" applyNumberFormat="1" applyFont="1" applyFill="1" applyBorder="1" applyAlignment="1" applyProtection="1">
      <alignment horizontal="center" vertical="center" wrapText="1"/>
      <protection locked="0"/>
    </xf>
    <xf numFmtId="168" fontId="106" fillId="5" borderId="12" xfId="8" applyNumberFormat="1" applyFont="1" applyFill="1" applyBorder="1" applyAlignment="1">
      <alignment horizontal="center" vertical="center" wrapText="1"/>
    </xf>
    <xf numFmtId="168" fontId="106" fillId="5" borderId="66" xfId="8" applyNumberFormat="1" applyFont="1" applyFill="1" applyBorder="1" applyAlignment="1">
      <alignment horizontal="center" vertical="center" wrapText="1"/>
    </xf>
    <xf numFmtId="168" fontId="106" fillId="5" borderId="68" xfId="8" applyNumberFormat="1" applyFont="1" applyFill="1" applyBorder="1" applyAlignment="1">
      <alignment horizontal="center" vertical="center" wrapText="1"/>
    </xf>
    <xf numFmtId="10" fontId="52" fillId="13" borderId="35" xfId="8" applyNumberFormat="1" applyFont="1" applyFill="1" applyBorder="1" applyAlignment="1">
      <alignment horizontal="center" vertical="center" wrapText="1"/>
    </xf>
    <xf numFmtId="10" fontId="52" fillId="13" borderId="29" xfId="8" applyNumberFormat="1" applyFont="1" applyFill="1" applyBorder="1" applyAlignment="1">
      <alignment horizontal="center" vertical="center" wrapText="1"/>
    </xf>
    <xf numFmtId="9" fontId="52" fillId="13" borderId="35" xfId="8" applyFont="1" applyFill="1" applyBorder="1" applyAlignment="1">
      <alignment horizontal="center" vertical="center" wrapText="1"/>
    </xf>
    <xf numFmtId="168" fontId="52" fillId="13" borderId="23" xfId="8" applyNumberFormat="1" applyFont="1" applyFill="1" applyBorder="1" applyAlignment="1">
      <alignment horizontal="center" vertical="center" wrapText="1"/>
    </xf>
    <xf numFmtId="168" fontId="52" fillId="13" borderId="17" xfId="8" applyNumberFormat="1" applyFont="1" applyFill="1" applyBorder="1" applyAlignment="1">
      <alignment horizontal="center" vertical="center" wrapText="1"/>
    </xf>
    <xf numFmtId="168" fontId="52" fillId="13" borderId="61" xfId="8" applyNumberFormat="1" applyFont="1" applyFill="1" applyBorder="1" applyAlignment="1">
      <alignment horizontal="center" vertical="center" wrapText="1"/>
    </xf>
    <xf numFmtId="168" fontId="24" fillId="3" borderId="52" xfId="8" applyNumberFormat="1" applyFont="1" applyFill="1" applyBorder="1" applyAlignment="1">
      <alignment horizontal="center" vertical="center" wrapText="1"/>
    </xf>
    <xf numFmtId="168" fontId="24" fillId="3" borderId="27" xfId="8" applyNumberFormat="1" applyFont="1" applyFill="1" applyBorder="1" applyAlignment="1">
      <alignment horizontal="center" vertical="center" wrapText="1"/>
    </xf>
    <xf numFmtId="9" fontId="33" fillId="8" borderId="23" xfId="6" applyNumberFormat="1" applyFont="1" applyFill="1" applyBorder="1" applyAlignment="1">
      <alignment horizontal="center" vertical="center"/>
    </xf>
    <xf numFmtId="9" fontId="33" fillId="33" borderId="12" xfId="8" applyFont="1" applyFill="1" applyBorder="1" applyAlignment="1">
      <alignment horizontal="center" vertical="center"/>
    </xf>
    <xf numFmtId="9" fontId="11" fillId="8" borderId="12" xfId="7" applyNumberFormat="1" applyFont="1" applyFill="1" applyBorder="1" applyAlignment="1">
      <alignment horizontal="center" vertical="center" wrapText="1"/>
    </xf>
    <xf numFmtId="9" fontId="11" fillId="0" borderId="12" xfId="7" applyNumberFormat="1" applyFont="1" applyBorder="1" applyAlignment="1">
      <alignment horizontal="center" vertical="center" wrapText="1"/>
    </xf>
    <xf numFmtId="0" fontId="3" fillId="13" borderId="27" xfId="7" applyFont="1" applyFill="1" applyBorder="1" applyAlignment="1">
      <alignment horizontal="justify" vertical="center" wrapText="1"/>
    </xf>
    <xf numFmtId="0" fontId="3" fillId="13" borderId="12" xfId="7" applyFont="1" applyFill="1" applyBorder="1" applyAlignment="1">
      <alignment horizontal="left" vertical="center" wrapText="1"/>
    </xf>
    <xf numFmtId="14" fontId="19" fillId="0" borderId="4" xfId="7" applyNumberFormat="1" applyFont="1" applyBorder="1"/>
    <xf numFmtId="14" fontId="3" fillId="0" borderId="55" xfId="7" applyNumberFormat="1" applyFont="1" applyBorder="1" applyAlignment="1">
      <alignment vertical="top"/>
    </xf>
    <xf numFmtId="0" fontId="59" fillId="0" borderId="0" xfId="0" applyFont="1"/>
    <xf numFmtId="0" fontId="16" fillId="0" borderId="0" xfId="0" applyFont="1" applyAlignment="1" applyProtection="1">
      <alignment vertical="center"/>
      <protection locked="0"/>
    </xf>
    <xf numFmtId="0" fontId="3" fillId="13" borderId="6" xfId="0" applyFont="1" applyFill="1" applyBorder="1" applyAlignment="1">
      <alignment horizontal="justify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3" fillId="13" borderId="12" xfId="7" applyFont="1" applyFill="1" applyBorder="1" applyAlignment="1">
      <alignment horizontal="justify" vertical="center" wrapText="1"/>
    </xf>
    <xf numFmtId="0" fontId="11" fillId="13" borderId="12" xfId="7" applyFont="1" applyFill="1" applyBorder="1" applyAlignment="1">
      <alignment horizontal="justify" vertical="center" wrapText="1"/>
    </xf>
    <xf numFmtId="0" fontId="3" fillId="13" borderId="19" xfId="7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justify" vertical="center" wrapText="1"/>
    </xf>
    <xf numFmtId="0" fontId="11" fillId="13" borderId="12" xfId="0" applyFont="1" applyFill="1" applyBorder="1" applyAlignment="1">
      <alignment horizontal="justify" vertical="center" wrapText="1"/>
    </xf>
    <xf numFmtId="0" fontId="3" fillId="13" borderId="12" xfId="0" applyFont="1" applyFill="1" applyBorder="1" applyAlignment="1">
      <alignment horizontal="left" vertical="center" wrapText="1"/>
    </xf>
    <xf numFmtId="0" fontId="59" fillId="13" borderId="12" xfId="0" applyFont="1" applyFill="1" applyBorder="1" applyAlignment="1">
      <alignment horizontal="left" vertical="center" wrapText="1"/>
    </xf>
    <xf numFmtId="0" fontId="64" fillId="13" borderId="12" xfId="0" applyFont="1" applyFill="1" applyBorder="1" applyAlignment="1">
      <alignment horizontal="left" vertical="center" wrapText="1"/>
    </xf>
    <xf numFmtId="0" fontId="45" fillId="9" borderId="10" xfId="0" applyFont="1" applyFill="1" applyBorder="1" applyAlignment="1">
      <alignment horizontal="center" vertical="center" wrapText="1"/>
    </xf>
    <xf numFmtId="0" fontId="64" fillId="0" borderId="130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99" fillId="22" borderId="0" xfId="0" applyFont="1" applyFill="1"/>
    <xf numFmtId="0" fontId="99" fillId="2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9" fontId="49" fillId="0" borderId="57" xfId="12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3" xfId="0" applyBorder="1" applyAlignment="1">
      <alignment horizontal="center"/>
    </xf>
    <xf numFmtId="173" fontId="98" fillId="0" borderId="118" xfId="0" applyNumberFormat="1" applyFont="1" applyBorder="1" applyAlignment="1">
      <alignment horizontal="center" vertical="center"/>
    </xf>
    <xf numFmtId="2" fontId="98" fillId="0" borderId="118" xfId="0" applyNumberFormat="1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44" fillId="8" borderId="36" xfId="0" applyFont="1" applyFill="1" applyBorder="1" applyAlignment="1">
      <alignment horizontal="center"/>
    </xf>
    <xf numFmtId="0" fontId="44" fillId="8" borderId="13" xfId="0" applyFont="1" applyFill="1" applyBorder="1" applyAlignment="1">
      <alignment horizontal="center"/>
    </xf>
    <xf numFmtId="0" fontId="44" fillId="8" borderId="157" xfId="0" applyFont="1" applyFill="1" applyBorder="1" applyAlignment="1">
      <alignment horizontal="center"/>
    </xf>
    <xf numFmtId="9" fontId="11" fillId="0" borderId="47" xfId="0" applyNumberFormat="1" applyFont="1" applyBorder="1" applyAlignment="1">
      <alignment horizontal="center" vertical="center" wrapText="1"/>
    </xf>
    <xf numFmtId="9" fontId="11" fillId="0" borderId="47" xfId="0" applyNumberFormat="1" applyFont="1" applyBorder="1" applyAlignment="1">
      <alignment vertical="center" wrapText="1"/>
    </xf>
    <xf numFmtId="9" fontId="11" fillId="8" borderId="12" xfId="0" applyNumberFormat="1" applyFont="1" applyFill="1" applyBorder="1" applyAlignment="1">
      <alignment horizontal="center" vertical="center" wrapText="1"/>
    </xf>
    <xf numFmtId="9" fontId="11" fillId="0" borderId="12" xfId="0" applyNumberFormat="1" applyFont="1" applyBorder="1" applyAlignment="1">
      <alignment horizontal="center" vertical="center" wrapText="1"/>
    </xf>
    <xf numFmtId="9" fontId="11" fillId="0" borderId="47" xfId="7" applyNumberFormat="1" applyFont="1" applyBorder="1" applyAlignment="1">
      <alignment horizontal="center" vertical="center" wrapText="1"/>
    </xf>
    <xf numFmtId="2" fontId="47" fillId="39" borderId="51" xfId="4" applyNumberFormat="1" applyFont="1" applyFill="1" applyBorder="1" applyAlignment="1">
      <alignment horizontal="center" vertical="center" wrapText="1"/>
    </xf>
    <xf numFmtId="2" fontId="47" fillId="39" borderId="47" xfId="4" applyNumberFormat="1" applyFont="1" applyFill="1" applyBorder="1" applyAlignment="1">
      <alignment horizontal="center" vertical="center" wrapText="1"/>
    </xf>
    <xf numFmtId="2" fontId="47" fillId="39" borderId="9" xfId="4" applyNumberFormat="1" applyFont="1" applyFill="1" applyBorder="1" applyAlignment="1">
      <alignment horizontal="center" vertical="center" wrapText="1"/>
    </xf>
    <xf numFmtId="0" fontId="43" fillId="5" borderId="71" xfId="0" applyFont="1" applyFill="1" applyBorder="1" applyAlignment="1">
      <alignment horizontal="center" vertical="center" wrapText="1"/>
    </xf>
    <xf numFmtId="0" fontId="43" fillId="6" borderId="10" xfId="0" applyFont="1" applyFill="1" applyBorder="1" applyAlignment="1">
      <alignment horizontal="center" vertical="center" wrapText="1"/>
    </xf>
    <xf numFmtId="0" fontId="43" fillId="40" borderId="10" xfId="0" applyFont="1" applyFill="1" applyBorder="1" applyAlignment="1">
      <alignment horizontal="center" vertical="center" wrapText="1"/>
    </xf>
    <xf numFmtId="0" fontId="43" fillId="30" borderId="10" xfId="0" applyFont="1" applyFill="1" applyBorder="1" applyAlignment="1">
      <alignment horizontal="center" vertical="center" wrapText="1"/>
    </xf>
    <xf numFmtId="0" fontId="41" fillId="11" borderId="10" xfId="0" applyFont="1" applyFill="1" applyBorder="1" applyAlignment="1">
      <alignment horizontal="center" vertical="center" wrapText="1"/>
    </xf>
    <xf numFmtId="9" fontId="51" fillId="0" borderId="53" xfId="0" applyNumberFormat="1" applyFont="1" applyBorder="1" applyAlignment="1">
      <alignment horizontal="center" vertical="center" wrapText="1"/>
    </xf>
    <xf numFmtId="9" fontId="51" fillId="0" borderId="31" xfId="0" applyNumberFormat="1" applyFont="1" applyBorder="1" applyAlignment="1">
      <alignment horizontal="center" vertical="center" wrapText="1"/>
    </xf>
    <xf numFmtId="2" fontId="47" fillId="8" borderId="10" xfId="0" applyNumberFormat="1" applyFont="1" applyFill="1" applyBorder="1" applyAlignment="1">
      <alignment horizontal="center" vertical="center"/>
    </xf>
    <xf numFmtId="3" fontId="48" fillId="8" borderId="10" xfId="0" applyNumberFormat="1" applyFont="1" applyFill="1" applyBorder="1" applyAlignment="1">
      <alignment horizontal="center" vertical="center" wrapText="1"/>
    </xf>
    <xf numFmtId="3" fontId="48" fillId="8" borderId="10" xfId="12" applyNumberFormat="1" applyFont="1" applyFill="1" applyBorder="1" applyAlignment="1">
      <alignment horizontal="center" vertical="center" wrapText="1"/>
    </xf>
    <xf numFmtId="2" fontId="48" fillId="8" borderId="9" xfId="0" applyNumberFormat="1" applyFont="1" applyFill="1" applyBorder="1" applyAlignment="1">
      <alignment horizontal="center" vertical="center" wrapText="1"/>
    </xf>
    <xf numFmtId="9" fontId="64" fillId="8" borderId="12" xfId="0" applyNumberFormat="1" applyFont="1" applyFill="1" applyBorder="1" applyAlignment="1">
      <alignment horizontal="center" vertical="center" wrapText="1"/>
    </xf>
    <xf numFmtId="0" fontId="64" fillId="13" borderId="27" xfId="0" applyFont="1" applyFill="1" applyBorder="1" applyAlignment="1">
      <alignment horizontal="left" vertical="center" wrapText="1"/>
    </xf>
    <xf numFmtId="9" fontId="64" fillId="8" borderId="27" xfId="0" applyNumberFormat="1" applyFont="1" applyFill="1" applyBorder="1" applyAlignment="1">
      <alignment horizontal="center" vertical="center" wrapText="1"/>
    </xf>
    <xf numFmtId="9" fontId="64" fillId="0" borderId="93" xfId="0" applyNumberFormat="1" applyFont="1" applyBorder="1" applyAlignment="1">
      <alignment vertical="center" wrapText="1"/>
    </xf>
    <xf numFmtId="0" fontId="59" fillId="13" borderId="67" xfId="0" applyFont="1" applyFill="1" applyBorder="1" applyAlignment="1">
      <alignment horizontal="left" vertical="center" wrapText="1"/>
    </xf>
    <xf numFmtId="0" fontId="109" fillId="0" borderId="77" xfId="0" applyFont="1" applyBorder="1" applyAlignment="1">
      <alignment horizontal="center" vertical="center" wrapText="1"/>
    </xf>
    <xf numFmtId="0" fontId="59" fillId="17" borderId="11" xfId="0" applyFont="1" applyFill="1" applyBorder="1" applyAlignment="1">
      <alignment vertical="center"/>
    </xf>
    <xf numFmtId="0" fontId="59" fillId="17" borderId="4" xfId="0" applyFont="1" applyFill="1" applyBorder="1" applyAlignment="1">
      <alignment vertical="center"/>
    </xf>
    <xf numFmtId="0" fontId="58" fillId="0" borderId="170" xfId="0" applyFont="1" applyBorder="1" applyAlignment="1">
      <alignment vertical="center" wrapText="1"/>
    </xf>
    <xf numFmtId="0" fontId="59" fillId="0" borderId="11" xfId="0" applyFont="1" applyBorder="1" applyAlignment="1">
      <alignment vertical="center"/>
    </xf>
    <xf numFmtId="0" fontId="58" fillId="0" borderId="164" xfId="0" applyFont="1" applyBorder="1" applyAlignment="1">
      <alignment vertical="center" wrapText="1"/>
    </xf>
    <xf numFmtId="0" fontId="58" fillId="0" borderId="171" xfId="0" applyFont="1" applyBorder="1" applyAlignment="1">
      <alignment vertical="center" wrapText="1"/>
    </xf>
    <xf numFmtId="0" fontId="59" fillId="0" borderId="11" xfId="0" applyFont="1" applyBorder="1"/>
    <xf numFmtId="0" fontId="58" fillId="0" borderId="172" xfId="0" applyFont="1" applyBorder="1" applyAlignment="1">
      <alignment vertical="center" wrapText="1"/>
    </xf>
    <xf numFmtId="0" fontId="58" fillId="0" borderId="173" xfId="0" applyFont="1" applyBorder="1" applyAlignment="1">
      <alignment vertical="center" wrapText="1"/>
    </xf>
    <xf numFmtId="0" fontId="58" fillId="0" borderId="164" xfId="0" applyFont="1" applyBorder="1" applyAlignment="1">
      <alignment horizontal="center"/>
    </xf>
    <xf numFmtId="0" fontId="59" fillId="0" borderId="4" xfId="0" applyFont="1" applyBorder="1"/>
    <xf numFmtId="0" fontId="59" fillId="0" borderId="25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59" fillId="0" borderId="26" xfId="0" applyFont="1" applyBorder="1" applyAlignment="1">
      <alignment vertical="center"/>
    </xf>
    <xf numFmtId="0" fontId="59" fillId="41" borderId="91" xfId="0" applyFont="1" applyFill="1" applyBorder="1" applyAlignment="1">
      <alignment vertical="center"/>
    </xf>
    <xf numFmtId="0" fontId="59" fillId="41" borderId="0" xfId="0" applyFont="1" applyFill="1" applyAlignment="1">
      <alignment vertical="center"/>
    </xf>
    <xf numFmtId="1" fontId="61" fillId="41" borderId="113" xfId="0" applyNumberFormat="1" applyFont="1" applyFill="1" applyBorder="1" applyAlignment="1">
      <alignment horizontal="center" vertical="center"/>
    </xf>
    <xf numFmtId="0" fontId="75" fillId="41" borderId="0" xfId="0" applyFont="1" applyFill="1" applyAlignment="1">
      <alignment vertical="center"/>
    </xf>
    <xf numFmtId="0" fontId="59" fillId="41" borderId="114" xfId="0" applyFont="1" applyFill="1" applyBorder="1" applyAlignment="1">
      <alignment vertical="center"/>
    </xf>
    <xf numFmtId="0" fontId="59" fillId="41" borderId="0" xfId="0" applyFont="1" applyFill="1"/>
    <xf numFmtId="0" fontId="67" fillId="41" borderId="0" xfId="0" applyFont="1" applyFill="1" applyAlignment="1">
      <alignment vertical="center"/>
    </xf>
    <xf numFmtId="0" fontId="58" fillId="41" borderId="0" xfId="0" applyFont="1" applyFill="1" applyAlignment="1">
      <alignment vertical="center"/>
    </xf>
    <xf numFmtId="0" fontId="75" fillId="41" borderId="0" xfId="0" applyFont="1" applyFill="1" applyAlignment="1">
      <alignment horizontal="left" vertical="center"/>
    </xf>
    <xf numFmtId="0" fontId="67" fillId="41" borderId="105" xfId="0" applyFont="1" applyFill="1" applyBorder="1" applyAlignment="1">
      <alignment horizontal="center" vertical="center"/>
    </xf>
    <xf numFmtId="0" fontId="70" fillId="41" borderId="115" xfId="0" applyFont="1" applyFill="1" applyBorder="1" applyAlignment="1">
      <alignment horizontal="center" vertical="center" wrapText="1"/>
    </xf>
    <xf numFmtId="0" fontId="70" fillId="41" borderId="116" xfId="0" applyFont="1" applyFill="1" applyBorder="1" applyAlignment="1">
      <alignment horizontal="center" vertical="center" wrapText="1"/>
    </xf>
    <xf numFmtId="0" fontId="76" fillId="41" borderId="117" xfId="0" applyFont="1" applyFill="1" applyBorder="1" applyAlignment="1">
      <alignment horizontal="center" vertical="center" wrapText="1"/>
    </xf>
    <xf numFmtId="0" fontId="58" fillId="41" borderId="0" xfId="0" applyFont="1" applyFill="1" applyAlignment="1">
      <alignment horizontal="center" vertical="center" wrapText="1"/>
    </xf>
    <xf numFmtId="0" fontId="77" fillId="41" borderId="94" xfId="0" applyFont="1" applyFill="1" applyBorder="1" applyAlignment="1">
      <alignment horizontal="center" vertical="center" wrapText="1"/>
    </xf>
    <xf numFmtId="172" fontId="59" fillId="41" borderId="118" xfId="0" applyNumberFormat="1" applyFont="1" applyFill="1" applyBorder="1" applyAlignment="1">
      <alignment horizontal="left"/>
    </xf>
    <xf numFmtId="170" fontId="59" fillId="41" borderId="119" xfId="0" applyNumberFormat="1" applyFont="1" applyFill="1" applyBorder="1" applyAlignment="1">
      <alignment horizontal="left"/>
    </xf>
    <xf numFmtId="9" fontId="59" fillId="41" borderId="120" xfId="0" applyNumberFormat="1" applyFont="1" applyFill="1" applyBorder="1" applyAlignment="1">
      <alignment horizontal="center" vertical="center"/>
    </xf>
    <xf numFmtId="170" fontId="59" fillId="41" borderId="0" xfId="0" applyNumberFormat="1" applyFont="1" applyFill="1" applyAlignment="1">
      <alignment vertical="center"/>
    </xf>
    <xf numFmtId="2" fontId="59" fillId="41" borderId="0" xfId="0" applyNumberFormat="1" applyFont="1" applyFill="1" applyAlignment="1">
      <alignment horizontal="center" vertical="center"/>
    </xf>
    <xf numFmtId="0" fontId="58" fillId="41" borderId="0" xfId="0" applyFont="1" applyFill="1" applyAlignment="1">
      <alignment horizontal="center" vertical="center"/>
    </xf>
    <xf numFmtId="0" fontId="77" fillId="41" borderId="86" xfId="0" applyFont="1" applyFill="1" applyBorder="1" applyAlignment="1">
      <alignment horizontal="center" vertical="center" wrapText="1"/>
    </xf>
    <xf numFmtId="172" fontId="64" fillId="41" borderId="113" xfId="0" applyNumberFormat="1" applyFont="1" applyFill="1" applyBorder="1" applyAlignment="1">
      <alignment horizontal="left"/>
    </xf>
    <xf numFmtId="9" fontId="59" fillId="41" borderId="0" xfId="0" applyNumberFormat="1" applyFont="1" applyFill="1" applyAlignment="1">
      <alignment horizontal="center" vertical="center"/>
    </xf>
    <xf numFmtId="170" fontId="59" fillId="41" borderId="0" xfId="0" applyNumberFormat="1" applyFont="1" applyFill="1" applyAlignment="1">
      <alignment horizontal="center" vertical="center"/>
    </xf>
    <xf numFmtId="170" fontId="59" fillId="41" borderId="104" xfId="0" applyNumberFormat="1" applyFont="1" applyFill="1" applyBorder="1" applyAlignment="1">
      <alignment horizontal="center" vertical="center"/>
    </xf>
    <xf numFmtId="0" fontId="77" fillId="41" borderId="92" xfId="0" applyFont="1" applyFill="1" applyBorder="1" applyAlignment="1">
      <alignment horizontal="center" vertical="center" wrapText="1"/>
    </xf>
    <xf numFmtId="172" fontId="64" fillId="41" borderId="121" xfId="0" applyNumberFormat="1" applyFont="1" applyFill="1" applyBorder="1" applyAlignment="1">
      <alignment horizontal="left"/>
    </xf>
    <xf numFmtId="0" fontId="58" fillId="41" borderId="81" xfId="0" applyFont="1" applyFill="1" applyBorder="1" applyAlignment="1">
      <alignment horizontal="center" vertical="center" wrapText="1"/>
    </xf>
    <xf numFmtId="170" fontId="62" fillId="41" borderId="122" xfId="0" applyNumberFormat="1" applyFont="1" applyFill="1" applyBorder="1" applyAlignment="1">
      <alignment horizontal="center" wrapText="1"/>
    </xf>
    <xf numFmtId="10" fontId="59" fillId="41" borderId="120" xfId="0" applyNumberFormat="1" applyFont="1" applyFill="1" applyBorder="1" applyAlignment="1">
      <alignment horizontal="center" vertical="center"/>
    </xf>
    <xf numFmtId="0" fontId="59" fillId="41" borderId="107" xfId="0" applyFont="1" applyFill="1" applyBorder="1" applyAlignment="1">
      <alignment vertical="center"/>
    </xf>
    <xf numFmtId="0" fontId="59" fillId="41" borderId="108" xfId="0" applyFont="1" applyFill="1" applyBorder="1" applyAlignment="1">
      <alignment vertical="center"/>
    </xf>
    <xf numFmtId="0" fontId="59" fillId="41" borderId="109" xfId="0" applyFont="1" applyFill="1" applyBorder="1" applyAlignment="1">
      <alignment vertical="center"/>
    </xf>
    <xf numFmtId="0" fontId="59" fillId="41" borderId="91" xfId="0" applyFont="1" applyFill="1" applyBorder="1" applyAlignment="1">
      <alignment horizontal="center" vertical="center" wrapText="1"/>
    </xf>
    <xf numFmtId="0" fontId="59" fillId="41" borderId="0" xfId="0" applyFont="1" applyFill="1" applyAlignment="1">
      <alignment horizontal="center" vertical="center" wrapText="1"/>
    </xf>
    <xf numFmtId="0" fontId="0" fillId="4" borderId="0" xfId="0" applyFill="1"/>
    <xf numFmtId="0" fontId="58" fillId="41" borderId="0" xfId="0" applyFont="1" applyFill="1" applyAlignment="1">
      <alignment vertical="center" wrapText="1"/>
    </xf>
    <xf numFmtId="0" fontId="59" fillId="41" borderId="0" xfId="0" applyFont="1" applyFill="1" applyAlignment="1">
      <alignment horizontal="right" vertical="center"/>
    </xf>
    <xf numFmtId="0" fontId="67" fillId="41" borderId="12" xfId="0" applyFont="1" applyFill="1" applyBorder="1" applyAlignment="1">
      <alignment horizontal="center" vertical="center"/>
    </xf>
    <xf numFmtId="0" fontId="70" fillId="41" borderId="174" xfId="0" applyFont="1" applyFill="1" applyBorder="1" applyAlignment="1">
      <alignment horizontal="center" vertical="center" wrapText="1"/>
    </xf>
    <xf numFmtId="0" fontId="76" fillId="41" borderId="103" xfId="0" applyFont="1" applyFill="1" applyBorder="1" applyAlignment="1">
      <alignment horizontal="center" vertical="center" wrapText="1"/>
    </xf>
    <xf numFmtId="172" fontId="59" fillId="41" borderId="123" xfId="0" applyNumberFormat="1" applyFont="1" applyFill="1" applyBorder="1" applyAlignment="1">
      <alignment horizontal="right"/>
    </xf>
    <xf numFmtId="172" fontId="59" fillId="41" borderId="123" xfId="0" applyNumberFormat="1" applyFont="1" applyFill="1" applyBorder="1" applyAlignment="1">
      <alignment horizontal="center"/>
    </xf>
    <xf numFmtId="9" fontId="59" fillId="41" borderId="10" xfId="0" applyNumberFormat="1" applyFont="1" applyFill="1" applyBorder="1" applyAlignment="1">
      <alignment vertical="center"/>
    </xf>
    <xf numFmtId="172" fontId="64" fillId="41" borderId="113" xfId="0" applyNumberFormat="1" applyFont="1" applyFill="1" applyBorder="1" applyAlignment="1">
      <alignment horizontal="right"/>
    </xf>
    <xf numFmtId="172" fontId="64" fillId="41" borderId="113" xfId="0" applyNumberFormat="1" applyFont="1" applyFill="1" applyBorder="1" applyAlignment="1">
      <alignment horizontal="center"/>
    </xf>
    <xf numFmtId="172" fontId="59" fillId="41" borderId="113" xfId="0" applyNumberFormat="1" applyFont="1" applyFill="1" applyBorder="1" applyAlignment="1">
      <alignment horizontal="center"/>
    </xf>
    <xf numFmtId="0" fontId="70" fillId="41" borderId="78" xfId="0" applyFont="1" applyFill="1" applyBorder="1" applyAlignment="1">
      <alignment vertical="center" wrapText="1"/>
    </xf>
    <xf numFmtId="0" fontId="78" fillId="41" borderId="124" xfId="0" applyFont="1" applyFill="1" applyBorder="1" applyAlignment="1">
      <alignment horizontal="center" vertical="center" wrapText="1"/>
    </xf>
    <xf numFmtId="0" fontId="79" fillId="41" borderId="125" xfId="0" applyFont="1" applyFill="1" applyBorder="1" applyAlignment="1">
      <alignment horizontal="center" vertical="center" wrapText="1"/>
    </xf>
    <xf numFmtId="0" fontId="59" fillId="41" borderId="82" xfId="0" applyFont="1" applyFill="1" applyBorder="1" applyAlignment="1">
      <alignment vertical="center" wrapText="1"/>
    </xf>
    <xf numFmtId="170" fontId="59" fillId="41" borderId="83" xfId="0" applyNumberFormat="1" applyFont="1" applyFill="1" applyBorder="1" applyAlignment="1">
      <alignment vertical="center" wrapText="1"/>
    </xf>
    <xf numFmtId="170" fontId="59" fillId="41" borderId="119" xfId="0" applyNumberFormat="1" applyFont="1" applyFill="1" applyBorder="1" applyAlignment="1">
      <alignment horizontal="center" vertical="center" wrapText="1"/>
    </xf>
    <xf numFmtId="167" fontId="59" fillId="41" borderId="126" xfId="0" applyNumberFormat="1" applyFont="1" applyFill="1" applyBorder="1" applyAlignment="1">
      <alignment horizontal="center" vertical="center" wrapText="1"/>
    </xf>
    <xf numFmtId="170" fontId="59" fillId="41" borderId="127" xfId="0" applyNumberFormat="1" applyFont="1" applyFill="1" applyBorder="1" applyAlignment="1">
      <alignment vertical="center" wrapText="1"/>
    </xf>
    <xf numFmtId="170" fontId="59" fillId="41" borderId="116" xfId="0" applyNumberFormat="1" applyFont="1" applyFill="1" applyBorder="1" applyAlignment="1">
      <alignment horizontal="center" vertical="center" wrapText="1"/>
    </xf>
    <xf numFmtId="167" fontId="59" fillId="41" borderId="78" xfId="0" applyNumberFormat="1" applyFont="1" applyFill="1" applyBorder="1" applyAlignment="1">
      <alignment horizontal="center" vertical="center" wrapText="1"/>
    </xf>
    <xf numFmtId="170" fontId="59" fillId="41" borderId="124" xfId="0" applyNumberFormat="1" applyFont="1" applyFill="1" applyBorder="1" applyAlignment="1">
      <alignment vertical="center" wrapText="1"/>
    </xf>
    <xf numFmtId="170" fontId="59" fillId="41" borderId="125" xfId="0" applyNumberFormat="1" applyFont="1" applyFill="1" applyBorder="1" applyAlignment="1">
      <alignment horizontal="center" vertical="center" wrapText="1"/>
    </xf>
    <xf numFmtId="167" fontId="59" fillId="41" borderId="110" xfId="0" applyNumberFormat="1" applyFont="1" applyFill="1" applyBorder="1" applyAlignment="1">
      <alignment horizontal="center" vertical="center" wrapText="1"/>
    </xf>
    <xf numFmtId="170" fontId="59" fillId="41" borderId="111" xfId="0" applyNumberFormat="1" applyFont="1" applyFill="1" applyBorder="1" applyAlignment="1">
      <alignment horizontal="center" vertical="center" wrapText="1"/>
    </xf>
    <xf numFmtId="170" fontId="59" fillId="41" borderId="112" xfId="0" applyNumberFormat="1" applyFont="1" applyFill="1" applyBorder="1" applyAlignment="1">
      <alignment horizontal="center" vertical="center" wrapText="1"/>
    </xf>
    <xf numFmtId="168" fontId="62" fillId="41" borderId="105" xfId="0" applyNumberFormat="1" applyFont="1" applyFill="1" applyBorder="1" applyAlignment="1">
      <alignment horizontal="center" vertical="center"/>
    </xf>
    <xf numFmtId="172" fontId="59" fillId="41" borderId="113" xfId="0" applyNumberFormat="1" applyFont="1" applyFill="1" applyBorder="1" applyAlignment="1">
      <alignment horizontal="right"/>
    </xf>
    <xf numFmtId="167" fontId="59" fillId="41" borderId="0" xfId="0" applyNumberFormat="1" applyFont="1" applyFill="1" applyAlignment="1">
      <alignment horizontal="center" vertical="center" wrapText="1"/>
    </xf>
    <xf numFmtId="170" fontId="59" fillId="41" borderId="0" xfId="0" applyNumberFormat="1" applyFont="1" applyFill="1" applyAlignment="1">
      <alignment horizontal="center" vertical="center" wrapText="1"/>
    </xf>
    <xf numFmtId="169" fontId="59" fillId="41" borderId="0" xfId="0" applyNumberFormat="1" applyFont="1" applyFill="1" applyAlignment="1">
      <alignment horizontal="center" vertical="center" wrapText="1"/>
    </xf>
    <xf numFmtId="172" fontId="59" fillId="41" borderId="121" xfId="0" applyNumberFormat="1" applyFont="1" applyFill="1" applyBorder="1" applyAlignment="1">
      <alignment horizontal="right"/>
    </xf>
    <xf numFmtId="172" fontId="59" fillId="41" borderId="121" xfId="0" applyNumberFormat="1" applyFont="1" applyFill="1" applyBorder="1" applyAlignment="1">
      <alignment horizontal="center"/>
    </xf>
    <xf numFmtId="10" fontId="59" fillId="41" borderId="10" xfId="0" applyNumberFormat="1" applyFont="1" applyFill="1" applyBorder="1" applyAlignment="1">
      <alignment vertical="center"/>
    </xf>
    <xf numFmtId="0" fontId="59" fillId="42" borderId="91" xfId="0" applyFont="1" applyFill="1" applyBorder="1" applyAlignment="1">
      <alignment vertical="center"/>
    </xf>
    <xf numFmtId="0" fontId="59" fillId="42" borderId="0" xfId="0" applyFont="1" applyFill="1" applyAlignment="1">
      <alignment vertical="center"/>
    </xf>
    <xf numFmtId="1" fontId="61" fillId="42" borderId="113" xfId="0" applyNumberFormat="1" applyFont="1" applyFill="1" applyBorder="1" applyAlignment="1">
      <alignment horizontal="center" vertical="center"/>
    </xf>
    <xf numFmtId="0" fontId="75" fillId="42" borderId="0" xfId="0" applyFont="1" applyFill="1" applyAlignment="1">
      <alignment vertical="center"/>
    </xf>
    <xf numFmtId="0" fontId="59" fillId="42" borderId="114" xfId="0" applyFont="1" applyFill="1" applyBorder="1" applyAlignment="1">
      <alignment vertical="center"/>
    </xf>
    <xf numFmtId="0" fontId="59" fillId="42" borderId="0" xfId="0" applyFont="1" applyFill="1"/>
    <xf numFmtId="0" fontId="67" fillId="42" borderId="0" xfId="0" applyFont="1" applyFill="1" applyAlignment="1">
      <alignment vertical="center"/>
    </xf>
    <xf numFmtId="0" fontId="58" fillId="42" borderId="0" xfId="0" applyFont="1" applyFill="1" applyAlignment="1">
      <alignment vertical="center"/>
    </xf>
    <xf numFmtId="0" fontId="75" fillId="42" borderId="0" xfId="0" applyFont="1" applyFill="1" applyAlignment="1">
      <alignment horizontal="left" vertical="center"/>
    </xf>
    <xf numFmtId="0" fontId="67" fillId="42" borderId="103" xfId="0" applyFont="1" applyFill="1" applyBorder="1" applyAlignment="1">
      <alignment horizontal="center" vertical="center"/>
    </xf>
    <xf numFmtId="0" fontId="70" fillId="42" borderId="128" xfId="0" applyFont="1" applyFill="1" applyBorder="1" applyAlignment="1">
      <alignment horizontal="center" vertical="center" wrapText="1"/>
    </xf>
    <xf numFmtId="0" fontId="70" fillId="42" borderId="129" xfId="0" applyFont="1" applyFill="1" applyBorder="1" applyAlignment="1">
      <alignment horizontal="center" vertical="center" wrapText="1"/>
    </xf>
    <xf numFmtId="0" fontId="76" fillId="42" borderId="117" xfId="0" applyFont="1" applyFill="1" applyBorder="1" applyAlignment="1">
      <alignment horizontal="center" vertical="center" wrapText="1"/>
    </xf>
    <xf numFmtId="0" fontId="58" fillId="42" borderId="0" xfId="0" applyFont="1" applyFill="1" applyAlignment="1">
      <alignment horizontal="center" vertical="center" wrapText="1"/>
    </xf>
    <xf numFmtId="0" fontId="77" fillId="42" borderId="10" xfId="0" applyFont="1" applyFill="1" applyBorder="1" applyAlignment="1">
      <alignment horizontal="center" vertical="center" wrapText="1"/>
    </xf>
    <xf numFmtId="172" fontId="59" fillId="43" borderId="118" xfId="0" applyNumberFormat="1" applyFont="1" applyFill="1" applyBorder="1" applyAlignment="1">
      <alignment horizontal="left"/>
    </xf>
    <xf numFmtId="172" fontId="59" fillId="42" borderId="10" xfId="0" applyNumberFormat="1" applyFont="1" applyFill="1" applyBorder="1" applyAlignment="1">
      <alignment horizontal="center"/>
    </xf>
    <xf numFmtId="170" fontId="59" fillId="42" borderId="10" xfId="0" applyNumberFormat="1" applyFont="1" applyFill="1" applyBorder="1" applyAlignment="1">
      <alignment horizontal="left"/>
    </xf>
    <xf numFmtId="9" fontId="59" fillId="42" borderId="120" xfId="0" applyNumberFormat="1" applyFont="1" applyFill="1" applyBorder="1" applyAlignment="1">
      <alignment horizontal="center" vertical="center"/>
    </xf>
    <xf numFmtId="170" fontId="59" fillId="42" borderId="0" xfId="0" applyNumberFormat="1" applyFont="1" applyFill="1" applyAlignment="1">
      <alignment vertical="center"/>
    </xf>
    <xf numFmtId="2" fontId="59" fillId="42" borderId="0" xfId="0" applyNumberFormat="1" applyFont="1" applyFill="1" applyAlignment="1">
      <alignment horizontal="center" vertical="center"/>
    </xf>
    <xf numFmtId="0" fontId="58" fillId="42" borderId="0" xfId="0" applyFont="1" applyFill="1" applyAlignment="1">
      <alignment horizontal="center" vertical="center"/>
    </xf>
    <xf numFmtId="172" fontId="64" fillId="43" borderId="113" xfId="0" applyNumberFormat="1" applyFont="1" applyFill="1" applyBorder="1" applyAlignment="1">
      <alignment horizontal="left"/>
    </xf>
    <xf numFmtId="172" fontId="64" fillId="42" borderId="10" xfId="0" applyNumberFormat="1" applyFont="1" applyFill="1" applyBorder="1" applyAlignment="1">
      <alignment horizontal="center"/>
    </xf>
    <xf numFmtId="9" fontId="59" fillId="42" borderId="0" xfId="0" applyNumberFormat="1" applyFont="1" applyFill="1" applyAlignment="1">
      <alignment horizontal="center" vertical="center"/>
    </xf>
    <xf numFmtId="170" fontId="59" fillId="42" borderId="0" xfId="0" applyNumberFormat="1" applyFont="1" applyFill="1" applyAlignment="1">
      <alignment horizontal="center" vertical="center"/>
    </xf>
    <xf numFmtId="170" fontId="59" fillId="42" borderId="114" xfId="0" applyNumberFormat="1" applyFont="1" applyFill="1" applyBorder="1" applyAlignment="1">
      <alignment horizontal="center" vertical="center"/>
    </xf>
    <xf numFmtId="172" fontId="64" fillId="43" borderId="121" xfId="0" applyNumberFormat="1" applyFont="1" applyFill="1" applyBorder="1" applyAlignment="1">
      <alignment horizontal="left"/>
    </xf>
    <xf numFmtId="0" fontId="58" fillId="42" borderId="10" xfId="0" applyFont="1" applyFill="1" applyBorder="1" applyAlignment="1">
      <alignment horizontal="center" vertical="center" wrapText="1"/>
    </xf>
    <xf numFmtId="170" fontId="62" fillId="42" borderId="10" xfId="0" applyNumberFormat="1" applyFont="1" applyFill="1" applyBorder="1" applyAlignment="1">
      <alignment horizontal="center" wrapText="1"/>
    </xf>
    <xf numFmtId="0" fontId="59" fillId="42" borderId="107" xfId="0" applyFont="1" applyFill="1" applyBorder="1" applyAlignment="1">
      <alignment vertical="center"/>
    </xf>
    <xf numFmtId="0" fontId="59" fillId="42" borderId="108" xfId="0" applyFont="1" applyFill="1" applyBorder="1" applyAlignment="1">
      <alignment vertical="center"/>
    </xf>
    <xf numFmtId="0" fontId="59" fillId="42" borderId="109" xfId="0" applyFont="1" applyFill="1" applyBorder="1" applyAlignment="1">
      <alignment vertical="center"/>
    </xf>
    <xf numFmtId="0" fontId="59" fillId="42" borderId="91" xfId="0" applyFont="1" applyFill="1" applyBorder="1" applyAlignment="1">
      <alignment horizontal="center" vertical="center" wrapText="1"/>
    </xf>
    <xf numFmtId="0" fontId="59" fillId="42" borderId="0" xfId="0" applyFont="1" applyFill="1" applyAlignment="1">
      <alignment horizontal="center" vertical="center" wrapText="1"/>
    </xf>
    <xf numFmtId="0" fontId="67" fillId="42" borderId="103" xfId="0" applyFont="1" applyFill="1" applyBorder="1" applyAlignment="1">
      <alignment vertical="center"/>
    </xf>
    <xf numFmtId="0" fontId="58" fillId="42" borderId="0" xfId="0" applyFont="1" applyFill="1" applyAlignment="1">
      <alignment vertical="center" wrapText="1"/>
    </xf>
    <xf numFmtId="0" fontId="59" fillId="42" borderId="0" xfId="0" applyFont="1" applyFill="1" applyAlignment="1">
      <alignment horizontal="right" vertical="center"/>
    </xf>
    <xf numFmtId="0" fontId="67" fillId="42" borderId="12" xfId="0" applyFont="1" applyFill="1" applyBorder="1" applyAlignment="1">
      <alignment horizontal="center" vertical="center"/>
    </xf>
    <xf numFmtId="0" fontId="70" fillId="42" borderId="142" xfId="0" applyFont="1" applyFill="1" applyBorder="1" applyAlignment="1">
      <alignment horizontal="center" vertical="center" wrapText="1"/>
    </xf>
    <xf numFmtId="0" fontId="77" fillId="42" borderId="30" xfId="0" applyFont="1" applyFill="1" applyBorder="1" applyAlignment="1">
      <alignment horizontal="center" vertical="center" wrapText="1"/>
    </xf>
    <xf numFmtId="172" fontId="59" fillId="43" borderId="123" xfId="0" applyNumberFormat="1" applyFont="1" applyFill="1" applyBorder="1" applyAlignment="1">
      <alignment horizontal="right"/>
    </xf>
    <xf numFmtId="170" fontId="59" fillId="42" borderId="10" xfId="0" applyNumberFormat="1" applyFont="1" applyFill="1" applyBorder="1" applyAlignment="1">
      <alignment horizontal="right"/>
    </xf>
    <xf numFmtId="9" fontId="59" fillId="42" borderId="117" xfId="0" applyNumberFormat="1" applyFont="1" applyFill="1" applyBorder="1" applyAlignment="1">
      <alignment vertical="center"/>
    </xf>
    <xf numFmtId="172" fontId="64" fillId="43" borderId="113" xfId="0" applyNumberFormat="1" applyFont="1" applyFill="1" applyBorder="1" applyAlignment="1">
      <alignment horizontal="right"/>
    </xf>
    <xf numFmtId="0" fontId="70" fillId="42" borderId="78" xfId="0" applyFont="1" applyFill="1" applyBorder="1" applyAlignment="1">
      <alignment vertical="center" wrapText="1"/>
    </xf>
    <xf numFmtId="0" fontId="78" fillId="42" borderId="124" xfId="0" applyFont="1" applyFill="1" applyBorder="1" applyAlignment="1">
      <alignment horizontal="center" vertical="center" wrapText="1"/>
    </xf>
    <xf numFmtId="0" fontId="79" fillId="42" borderId="125" xfId="0" applyFont="1" applyFill="1" applyBorder="1" applyAlignment="1">
      <alignment horizontal="center" vertical="center" wrapText="1"/>
    </xf>
    <xf numFmtId="0" fontId="59" fillId="42" borderId="82" xfId="0" applyFont="1" applyFill="1" applyBorder="1" applyAlignment="1">
      <alignment vertical="center" wrapText="1"/>
    </xf>
    <xf numFmtId="170" fontId="59" fillId="42" borderId="83" xfId="0" applyNumberFormat="1" applyFont="1" applyFill="1" applyBorder="1" applyAlignment="1">
      <alignment vertical="center" wrapText="1"/>
    </xf>
    <xf numFmtId="170" fontId="59" fillId="42" borderId="119" xfId="0" applyNumberFormat="1" applyFont="1" applyFill="1" applyBorder="1" applyAlignment="1">
      <alignment horizontal="center" vertical="center" wrapText="1"/>
    </xf>
    <xf numFmtId="167" fontId="59" fillId="42" borderId="126" xfId="0" applyNumberFormat="1" applyFont="1" applyFill="1" applyBorder="1" applyAlignment="1">
      <alignment horizontal="center" vertical="center" wrapText="1"/>
    </xf>
    <xf numFmtId="170" fontId="59" fillId="42" borderId="127" xfId="0" applyNumberFormat="1" applyFont="1" applyFill="1" applyBorder="1" applyAlignment="1">
      <alignment vertical="center" wrapText="1"/>
    </xf>
    <xf numFmtId="170" fontId="59" fillId="42" borderId="116" xfId="0" applyNumberFormat="1" applyFont="1" applyFill="1" applyBorder="1" applyAlignment="1">
      <alignment horizontal="center" vertical="center" wrapText="1"/>
    </xf>
    <xf numFmtId="167" fontId="59" fillId="42" borderId="78" xfId="0" applyNumberFormat="1" applyFont="1" applyFill="1" applyBorder="1" applyAlignment="1">
      <alignment horizontal="center" vertical="center" wrapText="1"/>
    </xf>
    <xf numFmtId="170" fontId="59" fillId="42" borderId="124" xfId="0" applyNumberFormat="1" applyFont="1" applyFill="1" applyBorder="1" applyAlignment="1">
      <alignment vertical="center" wrapText="1"/>
    </xf>
    <xf numFmtId="170" fontId="59" fillId="42" borderId="125" xfId="0" applyNumberFormat="1" applyFont="1" applyFill="1" applyBorder="1" applyAlignment="1">
      <alignment horizontal="center" vertical="center" wrapText="1"/>
    </xf>
    <xf numFmtId="168" fontId="58" fillId="42" borderId="132" xfId="0" applyNumberFormat="1" applyFont="1" applyFill="1" applyBorder="1" applyAlignment="1">
      <alignment horizontal="center" vertical="center" wrapText="1"/>
    </xf>
    <xf numFmtId="172" fontId="59" fillId="43" borderId="113" xfId="0" applyNumberFormat="1" applyFont="1" applyFill="1" applyBorder="1" applyAlignment="1">
      <alignment horizontal="right"/>
    </xf>
    <xf numFmtId="167" fontId="59" fillId="42" borderId="0" xfId="0" applyNumberFormat="1" applyFont="1" applyFill="1" applyAlignment="1">
      <alignment horizontal="center" vertical="center" wrapText="1"/>
    </xf>
    <xf numFmtId="170" fontId="59" fillId="42" borderId="0" xfId="0" applyNumberFormat="1" applyFont="1" applyFill="1" applyAlignment="1">
      <alignment horizontal="center" vertical="center" wrapText="1"/>
    </xf>
    <xf numFmtId="9" fontId="80" fillId="42" borderId="0" xfId="0" applyNumberFormat="1" applyFont="1" applyFill="1" applyAlignment="1">
      <alignment vertical="center" wrapText="1"/>
    </xf>
    <xf numFmtId="0" fontId="59" fillId="42" borderId="0" xfId="0" applyFont="1" applyFill="1" applyAlignment="1">
      <alignment horizontal="center" vertical="center"/>
    </xf>
    <xf numFmtId="172" fontId="59" fillId="43" borderId="121" xfId="0" applyNumberFormat="1" applyFont="1" applyFill="1" applyBorder="1" applyAlignment="1">
      <alignment horizontal="right"/>
    </xf>
    <xf numFmtId="170" fontId="62" fillId="43" borderId="122" xfId="0" applyNumberFormat="1" applyFont="1" applyFill="1" applyBorder="1" applyAlignment="1">
      <alignment horizontal="center" wrapText="1"/>
    </xf>
    <xf numFmtId="0" fontId="59" fillId="44" borderId="91" xfId="0" applyFont="1" applyFill="1" applyBorder="1" applyAlignment="1">
      <alignment vertical="center"/>
    </xf>
    <xf numFmtId="0" fontId="59" fillId="44" borderId="0" xfId="0" applyFont="1" applyFill="1" applyAlignment="1">
      <alignment vertical="center"/>
    </xf>
    <xf numFmtId="1" fontId="61" fillId="44" borderId="113" xfId="0" applyNumberFormat="1" applyFont="1" applyFill="1" applyBorder="1" applyAlignment="1">
      <alignment horizontal="center" vertical="center"/>
    </xf>
    <xf numFmtId="0" fontId="75" fillId="44" borderId="0" xfId="0" applyFont="1" applyFill="1" applyAlignment="1">
      <alignment vertical="center"/>
    </xf>
    <xf numFmtId="0" fontId="59" fillId="44" borderId="114" xfId="0" applyFont="1" applyFill="1" applyBorder="1" applyAlignment="1">
      <alignment vertical="center"/>
    </xf>
    <xf numFmtId="0" fontId="59" fillId="44" borderId="0" xfId="0" applyFont="1" applyFill="1"/>
    <xf numFmtId="0" fontId="67" fillId="44" borderId="0" xfId="0" applyFont="1" applyFill="1" applyAlignment="1">
      <alignment vertical="center"/>
    </xf>
    <xf numFmtId="0" fontId="58" fillId="44" borderId="0" xfId="0" applyFont="1" applyFill="1" applyAlignment="1">
      <alignment vertical="center"/>
    </xf>
    <xf numFmtId="0" fontId="75" fillId="44" borderId="0" xfId="0" applyFont="1" applyFill="1" applyAlignment="1">
      <alignment horizontal="left" vertical="center"/>
    </xf>
    <xf numFmtId="0" fontId="67" fillId="44" borderId="103" xfId="0" applyFont="1" applyFill="1" applyBorder="1" applyAlignment="1">
      <alignment horizontal="center" vertical="center"/>
    </xf>
    <xf numFmtId="0" fontId="70" fillId="44" borderId="128" xfId="0" applyFont="1" applyFill="1" applyBorder="1" applyAlignment="1">
      <alignment horizontal="center" vertical="center" wrapText="1"/>
    </xf>
    <xf numFmtId="0" fontId="70" fillId="44" borderId="129" xfId="0" applyFont="1" applyFill="1" applyBorder="1" applyAlignment="1">
      <alignment horizontal="center" vertical="center" wrapText="1"/>
    </xf>
    <xf numFmtId="0" fontId="76" fillId="44" borderId="117" xfId="0" applyFont="1" applyFill="1" applyBorder="1" applyAlignment="1">
      <alignment horizontal="center" vertical="center" wrapText="1"/>
    </xf>
    <xf numFmtId="0" fontId="58" fillId="44" borderId="0" xfId="0" applyFont="1" applyFill="1" applyAlignment="1">
      <alignment horizontal="center" vertical="center" wrapText="1"/>
    </xf>
    <xf numFmtId="0" fontId="77" fillId="44" borderId="10" xfId="0" applyFont="1" applyFill="1" applyBorder="1" applyAlignment="1">
      <alignment horizontal="center" vertical="center" wrapText="1"/>
    </xf>
    <xf numFmtId="170" fontId="59" fillId="44" borderId="10" xfId="0" applyNumberFormat="1" applyFont="1" applyFill="1" applyBorder="1" applyAlignment="1">
      <alignment horizontal="left"/>
    </xf>
    <xf numFmtId="9" fontId="59" fillId="44" borderId="120" xfId="0" applyNumberFormat="1" applyFont="1" applyFill="1" applyBorder="1" applyAlignment="1">
      <alignment horizontal="center" vertical="center"/>
    </xf>
    <xf numFmtId="170" fontId="59" fillId="44" borderId="0" xfId="0" applyNumberFormat="1" applyFont="1" applyFill="1" applyAlignment="1">
      <alignment vertical="center"/>
    </xf>
    <xf numFmtId="2" fontId="59" fillId="44" borderId="0" xfId="0" applyNumberFormat="1" applyFont="1" applyFill="1" applyAlignment="1">
      <alignment horizontal="center" vertical="center"/>
    </xf>
    <xf numFmtId="0" fontId="58" fillId="44" borderId="0" xfId="0" applyFont="1" applyFill="1" applyAlignment="1">
      <alignment horizontal="center" vertical="center"/>
    </xf>
    <xf numFmtId="9" fontId="59" fillId="44" borderId="0" xfId="0" applyNumberFormat="1" applyFont="1" applyFill="1" applyAlignment="1">
      <alignment horizontal="center" vertical="center"/>
    </xf>
    <xf numFmtId="170" fontId="59" fillId="44" borderId="0" xfId="0" applyNumberFormat="1" applyFont="1" applyFill="1" applyAlignment="1">
      <alignment horizontal="center" vertical="center"/>
    </xf>
    <xf numFmtId="170" fontId="59" fillId="44" borderId="114" xfId="0" applyNumberFormat="1" applyFont="1" applyFill="1" applyBorder="1" applyAlignment="1">
      <alignment horizontal="center" vertical="center"/>
    </xf>
    <xf numFmtId="0" fontId="58" fillId="44" borderId="10" xfId="0" applyFont="1" applyFill="1" applyBorder="1" applyAlignment="1">
      <alignment horizontal="center" vertical="center" wrapText="1"/>
    </xf>
    <xf numFmtId="170" fontId="62" fillId="44" borderId="10" xfId="0" applyNumberFormat="1" applyFont="1" applyFill="1" applyBorder="1" applyAlignment="1">
      <alignment horizontal="center" wrapText="1"/>
    </xf>
    <xf numFmtId="0" fontId="59" fillId="44" borderId="107" xfId="0" applyFont="1" applyFill="1" applyBorder="1" applyAlignment="1">
      <alignment vertical="center"/>
    </xf>
    <xf numFmtId="0" fontId="59" fillId="44" borderId="108" xfId="0" applyFont="1" applyFill="1" applyBorder="1" applyAlignment="1">
      <alignment vertical="center"/>
    </xf>
    <xf numFmtId="0" fontId="59" fillId="44" borderId="109" xfId="0" applyFont="1" applyFill="1" applyBorder="1" applyAlignment="1">
      <alignment vertical="center"/>
    </xf>
    <xf numFmtId="0" fontId="59" fillId="44" borderId="91" xfId="0" applyFont="1" applyFill="1" applyBorder="1" applyAlignment="1">
      <alignment horizontal="center" vertical="center" wrapText="1"/>
    </xf>
    <xf numFmtId="0" fontId="59" fillId="44" borderId="0" xfId="0" applyFont="1" applyFill="1" applyAlignment="1">
      <alignment horizontal="center" vertical="center" wrapText="1"/>
    </xf>
    <xf numFmtId="0" fontId="67" fillId="44" borderId="103" xfId="0" applyFont="1" applyFill="1" applyBorder="1" applyAlignment="1">
      <alignment vertical="center"/>
    </xf>
    <xf numFmtId="0" fontId="58" fillId="44" borderId="0" xfId="0" applyFont="1" applyFill="1" applyAlignment="1">
      <alignment vertical="center" wrapText="1"/>
    </xf>
    <xf numFmtId="0" fontId="59" fillId="44" borderId="0" xfId="0" applyFont="1" applyFill="1" applyAlignment="1">
      <alignment horizontal="right" vertical="center"/>
    </xf>
    <xf numFmtId="0" fontId="45" fillId="44" borderId="128" xfId="0" applyFont="1" applyFill="1" applyBorder="1" applyAlignment="1">
      <alignment horizontal="center" vertical="center" wrapText="1"/>
    </xf>
    <xf numFmtId="170" fontId="59" fillId="44" borderId="10" xfId="0" applyNumberFormat="1" applyFont="1" applyFill="1" applyBorder="1" applyAlignment="1">
      <alignment horizontal="right"/>
    </xf>
    <xf numFmtId="9" fontId="59" fillId="44" borderId="117" xfId="0" applyNumberFormat="1" applyFont="1" applyFill="1" applyBorder="1" applyAlignment="1">
      <alignment vertical="center"/>
    </xf>
    <xf numFmtId="0" fontId="70" fillId="44" borderId="78" xfId="0" applyFont="1" applyFill="1" applyBorder="1" applyAlignment="1">
      <alignment vertical="center" wrapText="1"/>
    </xf>
    <xf numFmtId="0" fontId="78" fillId="44" borderId="124" xfId="0" applyFont="1" applyFill="1" applyBorder="1" applyAlignment="1">
      <alignment horizontal="center" vertical="center" wrapText="1"/>
    </xf>
    <xf numFmtId="0" fontId="79" fillId="44" borderId="125" xfId="0" applyFont="1" applyFill="1" applyBorder="1" applyAlignment="1">
      <alignment horizontal="center" vertical="center" wrapText="1"/>
    </xf>
    <xf numFmtId="0" fontId="59" fillId="44" borderId="82" xfId="0" applyFont="1" applyFill="1" applyBorder="1" applyAlignment="1">
      <alignment vertical="center" wrapText="1"/>
    </xf>
    <xf numFmtId="170" fontId="59" fillId="44" borderId="83" xfId="0" applyNumberFormat="1" applyFont="1" applyFill="1" applyBorder="1" applyAlignment="1">
      <alignment vertical="center" wrapText="1"/>
    </xf>
    <xf numFmtId="170" fontId="59" fillId="44" borderId="119" xfId="0" applyNumberFormat="1" applyFont="1" applyFill="1" applyBorder="1" applyAlignment="1">
      <alignment horizontal="center" vertical="center" wrapText="1"/>
    </xf>
    <xf numFmtId="167" fontId="59" fillId="44" borderId="126" xfId="0" applyNumberFormat="1" applyFont="1" applyFill="1" applyBorder="1" applyAlignment="1">
      <alignment horizontal="center" vertical="center" wrapText="1"/>
    </xf>
    <xf numFmtId="170" fontId="59" fillId="44" borderId="127" xfId="0" applyNumberFormat="1" applyFont="1" applyFill="1" applyBorder="1" applyAlignment="1">
      <alignment vertical="center" wrapText="1"/>
    </xf>
    <xf numFmtId="170" fontId="59" fillId="44" borderId="116" xfId="0" applyNumberFormat="1" applyFont="1" applyFill="1" applyBorder="1" applyAlignment="1">
      <alignment horizontal="center" vertical="center" wrapText="1"/>
    </xf>
    <xf numFmtId="167" fontId="59" fillId="44" borderId="78" xfId="0" applyNumberFormat="1" applyFont="1" applyFill="1" applyBorder="1" applyAlignment="1">
      <alignment horizontal="center" vertical="center" wrapText="1"/>
    </xf>
    <xf numFmtId="170" fontId="59" fillId="44" borderId="124" xfId="0" applyNumberFormat="1" applyFont="1" applyFill="1" applyBorder="1" applyAlignment="1">
      <alignment vertical="center" wrapText="1"/>
    </xf>
    <xf numFmtId="170" fontId="59" fillId="44" borderId="125" xfId="0" applyNumberFormat="1" applyFont="1" applyFill="1" applyBorder="1" applyAlignment="1">
      <alignment horizontal="center" vertical="center" wrapText="1"/>
    </xf>
    <xf numFmtId="167" fontId="59" fillId="44" borderId="110" xfId="0" applyNumberFormat="1" applyFont="1" applyFill="1" applyBorder="1" applyAlignment="1">
      <alignment horizontal="center" vertical="center" wrapText="1"/>
    </xf>
    <xf numFmtId="170" fontId="59" fillId="44" borderId="111" xfId="0" applyNumberFormat="1" applyFont="1" applyFill="1" applyBorder="1" applyAlignment="1">
      <alignment horizontal="center" vertical="center" wrapText="1"/>
    </xf>
    <xf numFmtId="170" fontId="59" fillId="44" borderId="112" xfId="0" applyNumberFormat="1" applyFont="1" applyFill="1" applyBorder="1" applyAlignment="1">
      <alignment horizontal="center" vertical="center" wrapText="1"/>
    </xf>
    <xf numFmtId="168" fontId="62" fillId="44" borderId="105" xfId="0" applyNumberFormat="1" applyFont="1" applyFill="1" applyBorder="1" applyAlignment="1">
      <alignment horizontal="center" vertical="center"/>
    </xf>
    <xf numFmtId="167" fontId="59" fillId="44" borderId="0" xfId="0" applyNumberFormat="1" applyFont="1" applyFill="1" applyAlignment="1">
      <alignment horizontal="center" vertical="center" wrapText="1"/>
    </xf>
    <xf numFmtId="170" fontId="59" fillId="44" borderId="0" xfId="0" applyNumberFormat="1" applyFont="1" applyFill="1" applyAlignment="1">
      <alignment horizontal="center" vertical="center" wrapText="1"/>
    </xf>
    <xf numFmtId="169" fontId="59" fillId="44" borderId="0" xfId="0" applyNumberFormat="1" applyFont="1" applyFill="1" applyAlignment="1">
      <alignment horizontal="center" vertical="center" wrapText="1"/>
    </xf>
    <xf numFmtId="0" fontId="81" fillId="44" borderId="10" xfId="0" applyFont="1" applyFill="1" applyBorder="1" applyAlignment="1">
      <alignment horizontal="center" vertical="center" wrapText="1"/>
    </xf>
    <xf numFmtId="0" fontId="59" fillId="45" borderId="91" xfId="0" applyFont="1" applyFill="1" applyBorder="1" applyAlignment="1">
      <alignment vertical="center"/>
    </xf>
    <xf numFmtId="0" fontId="59" fillId="45" borderId="0" xfId="0" applyFont="1" applyFill="1" applyAlignment="1">
      <alignment vertical="center"/>
    </xf>
    <xf numFmtId="1" fontId="61" fillId="45" borderId="113" xfId="0" applyNumberFormat="1" applyFont="1" applyFill="1" applyBorder="1" applyAlignment="1">
      <alignment horizontal="center" vertical="center"/>
    </xf>
    <xf numFmtId="0" fontId="75" fillId="45" borderId="0" xfId="0" applyFont="1" applyFill="1" applyAlignment="1">
      <alignment vertical="center"/>
    </xf>
    <xf numFmtId="0" fontId="59" fillId="45" borderId="114" xfId="0" applyFont="1" applyFill="1" applyBorder="1" applyAlignment="1">
      <alignment vertical="center"/>
    </xf>
    <xf numFmtId="0" fontId="59" fillId="45" borderId="0" xfId="0" applyFont="1" applyFill="1"/>
    <xf numFmtId="0" fontId="67" fillId="45" borderId="0" xfId="0" applyFont="1" applyFill="1" applyAlignment="1">
      <alignment vertical="center"/>
    </xf>
    <xf numFmtId="0" fontId="58" fillId="45" borderId="0" xfId="0" applyFont="1" applyFill="1" applyAlignment="1">
      <alignment vertical="center"/>
    </xf>
    <xf numFmtId="0" fontId="75" fillId="45" borderId="0" xfId="0" applyFont="1" applyFill="1" applyAlignment="1">
      <alignment horizontal="left" vertical="center"/>
    </xf>
    <xf numFmtId="0" fontId="67" fillId="45" borderId="103" xfId="0" applyFont="1" applyFill="1" applyBorder="1" applyAlignment="1">
      <alignment horizontal="center" vertical="center"/>
    </xf>
    <xf numFmtId="0" fontId="70" fillId="45" borderId="128" xfId="0" applyFont="1" applyFill="1" applyBorder="1" applyAlignment="1">
      <alignment horizontal="center" vertical="center" wrapText="1"/>
    </xf>
    <xf numFmtId="0" fontId="70" fillId="45" borderId="129" xfId="0" applyFont="1" applyFill="1" applyBorder="1" applyAlignment="1">
      <alignment horizontal="center" vertical="center" wrapText="1"/>
    </xf>
    <xf numFmtId="0" fontId="76" fillId="45" borderId="117" xfId="0" applyFont="1" applyFill="1" applyBorder="1" applyAlignment="1">
      <alignment horizontal="center" vertical="center" wrapText="1"/>
    </xf>
    <xf numFmtId="0" fontId="58" fillId="45" borderId="0" xfId="0" applyFont="1" applyFill="1" applyAlignment="1">
      <alignment horizontal="center" vertical="center" wrapText="1"/>
    </xf>
    <xf numFmtId="0" fontId="77" fillId="45" borderId="10" xfId="0" applyFont="1" applyFill="1" applyBorder="1" applyAlignment="1">
      <alignment horizontal="center" vertical="center" wrapText="1"/>
    </xf>
    <xf numFmtId="172" fontId="59" fillId="3" borderId="10" xfId="0" applyNumberFormat="1" applyFont="1" applyFill="1" applyBorder="1" applyAlignment="1">
      <alignment horizontal="center" vertical="center"/>
    </xf>
    <xf numFmtId="9" fontId="59" fillId="45" borderId="120" xfId="0" applyNumberFormat="1" applyFont="1" applyFill="1" applyBorder="1" applyAlignment="1">
      <alignment horizontal="center" vertical="center"/>
    </xf>
    <xf numFmtId="170" fontId="59" fillId="45" borderId="0" xfId="0" applyNumberFormat="1" applyFont="1" applyFill="1" applyAlignment="1">
      <alignment vertical="center"/>
    </xf>
    <xf numFmtId="2" fontId="59" fillId="45" borderId="0" xfId="0" applyNumberFormat="1" applyFont="1" applyFill="1" applyAlignment="1">
      <alignment horizontal="center" vertical="center"/>
    </xf>
    <xf numFmtId="0" fontId="58" fillId="45" borderId="0" xfId="0" applyFont="1" applyFill="1" applyAlignment="1">
      <alignment horizontal="center" vertical="center"/>
    </xf>
    <xf numFmtId="172" fontId="64" fillId="3" borderId="10" xfId="0" applyNumberFormat="1" applyFont="1" applyFill="1" applyBorder="1" applyAlignment="1">
      <alignment horizontal="center" vertical="center"/>
    </xf>
    <xf numFmtId="9" fontId="59" fillId="45" borderId="0" xfId="0" applyNumberFormat="1" applyFont="1" applyFill="1" applyAlignment="1">
      <alignment horizontal="center" vertical="center"/>
    </xf>
    <xf numFmtId="170" fontId="59" fillId="45" borderId="0" xfId="0" applyNumberFormat="1" applyFont="1" applyFill="1" applyAlignment="1">
      <alignment horizontal="center" vertical="center"/>
    </xf>
    <xf numFmtId="170" fontId="59" fillId="45" borderId="114" xfId="0" applyNumberFormat="1" applyFont="1" applyFill="1" applyBorder="1" applyAlignment="1">
      <alignment horizontal="center" vertical="center"/>
    </xf>
    <xf numFmtId="0" fontId="58" fillId="45" borderId="10" xfId="0" applyFont="1" applyFill="1" applyBorder="1" applyAlignment="1">
      <alignment horizontal="center" vertical="center" wrapText="1"/>
    </xf>
    <xf numFmtId="170" fontId="62" fillId="45" borderId="10" xfId="0" applyNumberFormat="1" applyFont="1" applyFill="1" applyBorder="1" applyAlignment="1">
      <alignment horizontal="center" vertical="center" wrapText="1"/>
    </xf>
    <xf numFmtId="0" fontId="59" fillId="45" borderId="4" xfId="0" applyFont="1" applyFill="1" applyBorder="1" applyAlignment="1">
      <alignment horizontal="center" vertical="center" wrapText="1"/>
    </xf>
    <xf numFmtId="0" fontId="59" fillId="45" borderId="0" xfId="0" applyFont="1" applyFill="1" applyAlignment="1">
      <alignment horizontal="center" vertical="center" wrapText="1"/>
    </xf>
    <xf numFmtId="0" fontId="59" fillId="45" borderId="11" xfId="0" applyFont="1" applyFill="1" applyBorder="1" applyAlignment="1">
      <alignment vertical="center"/>
    </xf>
    <xf numFmtId="0" fontId="67" fillId="45" borderId="169" xfId="0" applyFont="1" applyFill="1" applyBorder="1" applyAlignment="1">
      <alignment vertical="center"/>
    </xf>
    <xf numFmtId="0" fontId="58" fillId="45" borderId="0" xfId="0" applyFont="1" applyFill="1" applyAlignment="1">
      <alignment vertical="center" wrapText="1"/>
    </xf>
    <xf numFmtId="0" fontId="59" fillId="45" borderId="0" xfId="0" applyFont="1" applyFill="1" applyAlignment="1">
      <alignment horizontal="right" vertical="center"/>
    </xf>
    <xf numFmtId="0" fontId="67" fillId="45" borderId="169" xfId="0" applyFont="1" applyFill="1" applyBorder="1" applyAlignment="1">
      <alignment horizontal="center" vertical="center"/>
    </xf>
    <xf numFmtId="0" fontId="77" fillId="45" borderId="2" xfId="0" applyFont="1" applyFill="1" applyBorder="1" applyAlignment="1">
      <alignment horizontal="center" vertical="center" wrapText="1"/>
    </xf>
    <xf numFmtId="170" fontId="59" fillId="45" borderId="10" xfId="0" applyNumberFormat="1" applyFont="1" applyFill="1" applyBorder="1" applyAlignment="1">
      <alignment horizontal="right"/>
    </xf>
    <xf numFmtId="9" fontId="59" fillId="45" borderId="117" xfId="0" applyNumberFormat="1" applyFont="1" applyFill="1" applyBorder="1" applyAlignment="1">
      <alignment vertical="center"/>
    </xf>
    <xf numFmtId="0" fontId="70" fillId="45" borderId="78" xfId="0" applyFont="1" applyFill="1" applyBorder="1" applyAlignment="1">
      <alignment vertical="center" wrapText="1"/>
    </xf>
    <xf numFmtId="0" fontId="78" fillId="45" borderId="124" xfId="0" applyFont="1" applyFill="1" applyBorder="1" applyAlignment="1">
      <alignment horizontal="center" vertical="center" wrapText="1"/>
    </xf>
    <xf numFmtId="0" fontId="79" fillId="45" borderId="125" xfId="0" applyFont="1" applyFill="1" applyBorder="1" applyAlignment="1">
      <alignment horizontal="center" vertical="center" wrapText="1"/>
    </xf>
    <xf numFmtId="0" fontId="59" fillId="45" borderId="82" xfId="0" applyFont="1" applyFill="1" applyBorder="1" applyAlignment="1">
      <alignment vertical="center" wrapText="1"/>
    </xf>
    <xf numFmtId="170" fontId="59" fillId="45" borderId="83" xfId="0" applyNumberFormat="1" applyFont="1" applyFill="1" applyBorder="1" applyAlignment="1">
      <alignment vertical="center" wrapText="1"/>
    </xf>
    <xf numFmtId="170" fontId="59" fillId="45" borderId="119" xfId="0" applyNumberFormat="1" applyFont="1" applyFill="1" applyBorder="1" applyAlignment="1">
      <alignment horizontal="center" vertical="center" wrapText="1"/>
    </xf>
    <xf numFmtId="167" fontId="59" fillId="45" borderId="126" xfId="0" applyNumberFormat="1" applyFont="1" applyFill="1" applyBorder="1" applyAlignment="1">
      <alignment horizontal="center" vertical="center" wrapText="1"/>
    </xf>
    <xf numFmtId="170" fontId="59" fillId="45" borderId="127" xfId="0" applyNumberFormat="1" applyFont="1" applyFill="1" applyBorder="1" applyAlignment="1">
      <alignment vertical="center" wrapText="1"/>
    </xf>
    <xf numFmtId="170" fontId="59" fillId="45" borderId="116" xfId="0" applyNumberFormat="1" applyFont="1" applyFill="1" applyBorder="1" applyAlignment="1">
      <alignment horizontal="center" vertical="center" wrapText="1"/>
    </xf>
    <xf numFmtId="167" fontId="59" fillId="45" borderId="78" xfId="0" applyNumberFormat="1" applyFont="1" applyFill="1" applyBorder="1" applyAlignment="1">
      <alignment horizontal="center" vertical="center" wrapText="1"/>
    </xf>
    <xf numFmtId="170" fontId="59" fillId="45" borderId="124" xfId="0" applyNumberFormat="1" applyFont="1" applyFill="1" applyBorder="1" applyAlignment="1">
      <alignment vertical="center" wrapText="1"/>
    </xf>
    <xf numFmtId="170" fontId="59" fillId="45" borderId="125" xfId="0" applyNumberFormat="1" applyFont="1" applyFill="1" applyBorder="1" applyAlignment="1">
      <alignment horizontal="center" vertical="center" wrapText="1"/>
    </xf>
    <xf numFmtId="167" fontId="59" fillId="45" borderId="110" xfId="0" applyNumberFormat="1" applyFont="1" applyFill="1" applyBorder="1" applyAlignment="1">
      <alignment horizontal="center" vertical="center" wrapText="1"/>
    </xf>
    <xf numFmtId="170" fontId="59" fillId="45" borderId="111" xfId="0" applyNumberFormat="1" applyFont="1" applyFill="1" applyBorder="1" applyAlignment="1">
      <alignment horizontal="center" vertical="center" wrapText="1"/>
    </xf>
    <xf numFmtId="170" fontId="59" fillId="45" borderId="112" xfId="0" applyNumberFormat="1" applyFont="1" applyFill="1" applyBorder="1" applyAlignment="1">
      <alignment horizontal="center" vertical="center" wrapText="1"/>
    </xf>
    <xf numFmtId="168" fontId="62" fillId="45" borderId="105" xfId="0" applyNumberFormat="1" applyFont="1" applyFill="1" applyBorder="1" applyAlignment="1">
      <alignment horizontal="center" vertical="center"/>
    </xf>
    <xf numFmtId="167" fontId="59" fillId="45" borderId="0" xfId="0" applyNumberFormat="1" applyFont="1" applyFill="1" applyAlignment="1">
      <alignment horizontal="center" vertical="center" wrapText="1"/>
    </xf>
    <xf numFmtId="170" fontId="59" fillId="45" borderId="0" xfId="0" applyNumberFormat="1" applyFont="1" applyFill="1" applyAlignment="1">
      <alignment horizontal="center" vertical="center" wrapText="1"/>
    </xf>
    <xf numFmtId="169" fontId="59" fillId="45" borderId="0" xfId="0" applyNumberFormat="1" applyFont="1" applyFill="1" applyAlignment="1">
      <alignment horizontal="center" vertical="center" wrapText="1"/>
    </xf>
    <xf numFmtId="9" fontId="80" fillId="45" borderId="0" xfId="0" applyNumberFormat="1" applyFont="1" applyFill="1" applyAlignment="1">
      <alignment vertical="center" wrapText="1"/>
    </xf>
    <xf numFmtId="0" fontId="59" fillId="45" borderId="0" xfId="0" applyFont="1" applyFill="1" applyAlignment="1">
      <alignment horizontal="center" vertical="center"/>
    </xf>
    <xf numFmtId="0" fontId="58" fillId="45" borderId="2" xfId="0" applyFont="1" applyFill="1" applyBorder="1" applyAlignment="1">
      <alignment horizontal="center" vertical="center" wrapText="1"/>
    </xf>
    <xf numFmtId="0" fontId="59" fillId="45" borderId="4" xfId="0" applyFont="1" applyFill="1" applyBorder="1" applyAlignment="1">
      <alignment vertical="center"/>
    </xf>
    <xf numFmtId="9" fontId="64" fillId="0" borderId="76" xfId="0" applyNumberFormat="1" applyFont="1" applyBorder="1" applyAlignment="1">
      <alignment vertical="center" wrapText="1"/>
    </xf>
    <xf numFmtId="0" fontId="59" fillId="48" borderId="91" xfId="0" applyFont="1" applyFill="1" applyBorder="1" applyAlignment="1">
      <alignment vertical="center"/>
    </xf>
    <xf numFmtId="0" fontId="59" fillId="48" borderId="0" xfId="0" applyFont="1" applyFill="1" applyAlignment="1">
      <alignment vertical="center"/>
    </xf>
    <xf numFmtId="1" fontId="83" fillId="49" borderId="113" xfId="0" applyNumberFormat="1" applyFont="1" applyFill="1" applyBorder="1" applyAlignment="1">
      <alignment horizontal="center" vertical="center"/>
    </xf>
    <xf numFmtId="0" fontId="75" fillId="48" borderId="0" xfId="0" applyFont="1" applyFill="1" applyAlignment="1">
      <alignment vertical="center"/>
    </xf>
    <xf numFmtId="0" fontId="59" fillId="48" borderId="114" xfId="0" applyFont="1" applyFill="1" applyBorder="1" applyAlignment="1">
      <alignment vertical="center"/>
    </xf>
    <xf numFmtId="0" fontId="67" fillId="48" borderId="0" xfId="0" applyFont="1" applyFill="1" applyAlignment="1">
      <alignment vertical="center"/>
    </xf>
    <xf numFmtId="0" fontId="58" fillId="48" borderId="0" xfId="0" applyFont="1" applyFill="1" applyAlignment="1">
      <alignment vertical="center"/>
    </xf>
    <xf numFmtId="0" fontId="75" fillId="48" borderId="0" xfId="0" applyFont="1" applyFill="1" applyAlignment="1">
      <alignment horizontal="left" vertical="center"/>
    </xf>
    <xf numFmtId="0" fontId="59" fillId="48" borderId="0" xfId="0" applyFont="1" applyFill="1"/>
    <xf numFmtId="0" fontId="67" fillId="48" borderId="75" xfId="0" applyFont="1" applyFill="1" applyBorder="1" applyAlignment="1">
      <alignment vertical="center"/>
    </xf>
    <xf numFmtId="0" fontId="70" fillId="48" borderId="105" xfId="0" applyFont="1" applyFill="1" applyBorder="1" applyAlignment="1">
      <alignment horizontal="center" vertical="center" wrapText="1"/>
    </xf>
    <xf numFmtId="0" fontId="70" fillId="48" borderId="76" xfId="0" applyFont="1" applyFill="1" applyBorder="1" applyAlignment="1">
      <alignment horizontal="center" vertical="center" wrapText="1"/>
    </xf>
    <xf numFmtId="0" fontId="70" fillId="48" borderId="77" xfId="0" applyFont="1" applyFill="1" applyBorder="1" applyAlignment="1">
      <alignment horizontal="center" vertical="center" wrapText="1"/>
    </xf>
    <xf numFmtId="0" fontId="76" fillId="48" borderId="117" xfId="0" applyFont="1" applyFill="1" applyBorder="1" applyAlignment="1">
      <alignment horizontal="center" vertical="center" wrapText="1"/>
    </xf>
    <xf numFmtId="0" fontId="58" fillId="48" borderId="0" xfId="0" applyFont="1" applyFill="1" applyAlignment="1">
      <alignment horizontal="center" vertical="center" wrapText="1"/>
    </xf>
    <xf numFmtId="0" fontId="77" fillId="48" borderId="138" xfId="0" applyFont="1" applyFill="1" applyBorder="1" applyAlignment="1">
      <alignment horizontal="center" vertical="center" wrapText="1"/>
    </xf>
    <xf numFmtId="170" fontId="59" fillId="48" borderId="120" xfId="0" applyNumberFormat="1" applyFont="1" applyFill="1" applyBorder="1" applyAlignment="1">
      <alignment horizontal="center" vertical="center" wrapText="1"/>
    </xf>
    <xf numFmtId="170" fontId="59" fillId="48" borderId="88" xfId="0" applyNumberFormat="1" applyFont="1" applyFill="1" applyBorder="1" applyAlignment="1">
      <alignment horizontal="center" vertical="center" wrapText="1"/>
    </xf>
    <xf numFmtId="170" fontId="59" fillId="48" borderId="90" xfId="0" applyNumberFormat="1" applyFont="1" applyFill="1" applyBorder="1" applyAlignment="1">
      <alignment horizontal="center" vertical="center" wrapText="1"/>
    </xf>
    <xf numFmtId="10" fontId="59" fillId="48" borderId="120" xfId="0" applyNumberFormat="1" applyFont="1" applyFill="1" applyBorder="1" applyAlignment="1">
      <alignment vertical="center"/>
    </xf>
    <xf numFmtId="170" fontId="59" fillId="48" borderId="0" xfId="0" applyNumberFormat="1" applyFont="1" applyFill="1" applyAlignment="1">
      <alignment vertical="center"/>
    </xf>
    <xf numFmtId="0" fontId="77" fillId="48" borderId="130" xfId="0" applyFont="1" applyFill="1" applyBorder="1" applyAlignment="1">
      <alignment horizontal="center" vertical="center" wrapText="1"/>
    </xf>
    <xf numFmtId="170" fontId="59" fillId="48" borderId="0" xfId="0" applyNumberFormat="1" applyFont="1" applyFill="1" applyAlignment="1">
      <alignment horizontal="center" vertical="center"/>
    </xf>
    <xf numFmtId="2" fontId="59" fillId="48" borderId="0" xfId="0" applyNumberFormat="1" applyFont="1" applyFill="1" applyAlignment="1">
      <alignment horizontal="center" vertical="center"/>
    </xf>
    <xf numFmtId="9" fontId="59" fillId="48" borderId="0" xfId="0" applyNumberFormat="1" applyFont="1" applyFill="1" applyAlignment="1">
      <alignment horizontal="center" vertical="center"/>
    </xf>
    <xf numFmtId="0" fontId="77" fillId="48" borderId="139" xfId="0" applyFont="1" applyFill="1" applyBorder="1" applyAlignment="1">
      <alignment horizontal="center" vertical="center" wrapText="1"/>
    </xf>
    <xf numFmtId="170" fontId="59" fillId="48" borderId="140" xfId="0" applyNumberFormat="1" applyFont="1" applyFill="1" applyBorder="1" applyAlignment="1">
      <alignment horizontal="center" vertical="center" wrapText="1"/>
    </xf>
    <xf numFmtId="170" fontId="59" fillId="48" borderId="93" xfId="0" applyNumberFormat="1" applyFont="1" applyFill="1" applyBorder="1" applyAlignment="1">
      <alignment horizontal="center" vertical="center" wrapText="1"/>
    </xf>
    <xf numFmtId="170" fontId="59" fillId="48" borderId="141" xfId="0" applyNumberFormat="1" applyFont="1" applyFill="1" applyBorder="1" applyAlignment="1">
      <alignment horizontal="center" vertical="center" wrapText="1"/>
    </xf>
    <xf numFmtId="10" fontId="59" fillId="48" borderId="140" xfId="0" applyNumberFormat="1" applyFont="1" applyFill="1" applyBorder="1" applyAlignment="1">
      <alignment vertical="center"/>
    </xf>
    <xf numFmtId="0" fontId="59" fillId="48" borderId="0" xfId="0" applyFont="1" applyFill="1" applyAlignment="1">
      <alignment horizontal="center" vertical="center"/>
    </xf>
    <xf numFmtId="0" fontId="58" fillId="48" borderId="81" xfId="0" applyFont="1" applyFill="1" applyBorder="1" applyAlignment="1">
      <alignment horizontal="center" vertical="center" wrapText="1"/>
    </xf>
    <xf numFmtId="170" fontId="62" fillId="48" borderId="122" xfId="0" applyNumberFormat="1" applyFont="1" applyFill="1" applyBorder="1" applyAlignment="1">
      <alignment horizontal="center" vertical="center" wrapText="1"/>
    </xf>
    <xf numFmtId="170" fontId="62" fillId="48" borderId="79" xfId="0" applyNumberFormat="1" applyFont="1" applyFill="1" applyBorder="1" applyAlignment="1">
      <alignment horizontal="center" vertical="center" wrapText="1"/>
    </xf>
    <xf numFmtId="170" fontId="62" fillId="48" borderId="105" xfId="0" applyNumberFormat="1" applyFont="1" applyFill="1" applyBorder="1" applyAlignment="1">
      <alignment horizontal="center" vertical="center" wrapText="1"/>
    </xf>
    <xf numFmtId="10" fontId="86" fillId="48" borderId="105" xfId="0" applyNumberFormat="1" applyFont="1" applyFill="1" applyBorder="1" applyAlignment="1">
      <alignment vertical="center"/>
    </xf>
    <xf numFmtId="0" fontId="59" fillId="48" borderId="107" xfId="0" applyFont="1" applyFill="1" applyBorder="1" applyAlignment="1">
      <alignment vertical="center"/>
    </xf>
    <xf numFmtId="0" fontId="59" fillId="48" borderId="108" xfId="0" applyFont="1" applyFill="1" applyBorder="1" applyAlignment="1">
      <alignment vertical="center"/>
    </xf>
    <xf numFmtId="0" fontId="59" fillId="48" borderId="109" xfId="0" applyFont="1" applyFill="1" applyBorder="1" applyAlignment="1">
      <alignment vertical="center"/>
    </xf>
    <xf numFmtId="0" fontId="73" fillId="48" borderId="91" xfId="0" applyFont="1" applyFill="1" applyBorder="1" applyAlignment="1">
      <alignment horizontal="center" vertical="center"/>
    </xf>
    <xf numFmtId="0" fontId="73" fillId="48" borderId="0" xfId="0" applyFont="1" applyFill="1" applyAlignment="1">
      <alignment horizontal="center" vertical="center"/>
    </xf>
    <xf numFmtId="0" fontId="73" fillId="48" borderId="114" xfId="0" applyFont="1" applyFill="1" applyBorder="1" applyAlignment="1">
      <alignment horizontal="center" vertical="center"/>
    </xf>
    <xf numFmtId="0" fontId="84" fillId="48" borderId="0" xfId="0" applyFont="1" applyFill="1" applyAlignment="1">
      <alignment horizontal="center" vertical="center"/>
    </xf>
    <xf numFmtId="0" fontId="59" fillId="48" borderId="91" xfId="0" applyFont="1" applyFill="1" applyBorder="1" applyAlignment="1">
      <alignment horizontal="center" vertical="center" wrapText="1"/>
    </xf>
    <xf numFmtId="0" fontId="59" fillId="48" borderId="0" xfId="0" applyFont="1" applyFill="1" applyAlignment="1">
      <alignment horizontal="center" vertical="center" wrapText="1"/>
    </xf>
    <xf numFmtId="1" fontId="83" fillId="48" borderId="0" xfId="0" applyNumberFormat="1" applyFont="1" applyFill="1" applyAlignment="1">
      <alignment horizontal="center" vertical="center"/>
    </xf>
    <xf numFmtId="0" fontId="58" fillId="48" borderId="0" xfId="0" applyFont="1" applyFill="1" applyAlignment="1">
      <alignment vertical="center" wrapText="1"/>
    </xf>
    <xf numFmtId="0" fontId="59" fillId="48" borderId="0" xfId="0" applyFont="1" applyFill="1" applyAlignment="1">
      <alignment horizontal="right" vertical="center"/>
    </xf>
    <xf numFmtId="0" fontId="67" fillId="48" borderId="91" xfId="0" applyFont="1" applyFill="1" applyBorder="1" applyAlignment="1">
      <alignment vertical="center"/>
    </xf>
    <xf numFmtId="0" fontId="70" fillId="48" borderId="106" xfId="0" applyFont="1" applyFill="1" applyBorder="1" applyAlignment="1">
      <alignment horizontal="center" vertical="center" wrapText="1"/>
    </xf>
    <xf numFmtId="0" fontId="70" fillId="48" borderId="0" xfId="0" applyFont="1" applyFill="1" applyAlignment="1">
      <alignment horizontal="center" vertical="center" wrapText="1"/>
    </xf>
    <xf numFmtId="0" fontId="87" fillId="48" borderId="104" xfId="0" applyFont="1" applyFill="1" applyBorder="1" applyAlignment="1">
      <alignment horizontal="center" vertical="center" wrapText="1"/>
    </xf>
    <xf numFmtId="0" fontId="87" fillId="48" borderId="109" xfId="0" applyFont="1" applyFill="1" applyBorder="1" applyAlignment="1">
      <alignment horizontal="center" vertical="center" wrapText="1"/>
    </xf>
    <xf numFmtId="170" fontId="59" fillId="48" borderId="139" xfId="0" applyNumberFormat="1" applyFont="1" applyFill="1" applyBorder="1" applyAlignment="1">
      <alignment horizontal="center" vertical="center"/>
    </xf>
    <xf numFmtId="170" fontId="59" fillId="48" borderId="110" xfId="0" applyNumberFormat="1" applyFont="1" applyFill="1" applyBorder="1" applyAlignment="1">
      <alignment horizontal="center" vertical="center"/>
    </xf>
    <xf numFmtId="170" fontId="59" fillId="48" borderId="103" xfId="0" applyNumberFormat="1" applyFont="1" applyFill="1" applyBorder="1" applyAlignment="1">
      <alignment horizontal="center" vertical="center"/>
    </xf>
    <xf numFmtId="170" fontId="59" fillId="48" borderId="141" xfId="0" applyNumberFormat="1" applyFont="1" applyFill="1" applyBorder="1" applyAlignment="1">
      <alignment horizontal="center" vertical="center"/>
    </xf>
    <xf numFmtId="10" fontId="59" fillId="48" borderId="117" xfId="0" applyNumberFormat="1" applyFont="1" applyFill="1" applyBorder="1" applyAlignment="1">
      <alignment vertical="center"/>
    </xf>
    <xf numFmtId="170" fontId="59" fillId="48" borderId="140" xfId="0" applyNumberFormat="1" applyFont="1" applyFill="1" applyBorder="1" applyAlignment="1">
      <alignment horizontal="center" vertical="center"/>
    </xf>
    <xf numFmtId="9" fontId="59" fillId="48" borderId="117" xfId="0" applyNumberFormat="1" applyFont="1" applyFill="1" applyBorder="1" applyAlignment="1">
      <alignment vertical="center"/>
    </xf>
    <xf numFmtId="0" fontId="78" fillId="48" borderId="128" xfId="0" applyFont="1" applyFill="1" applyBorder="1" applyAlignment="1">
      <alignment horizontal="center" vertical="center" wrapText="1"/>
    </xf>
    <xf numFmtId="0" fontId="79" fillId="48" borderId="129" xfId="0" applyFont="1" applyFill="1" applyBorder="1" applyAlignment="1">
      <alignment horizontal="center" vertical="center" wrapText="1"/>
    </xf>
    <xf numFmtId="170" fontId="59" fillId="48" borderId="113" xfId="0" applyNumberFormat="1" applyFont="1" applyFill="1" applyBorder="1" applyAlignment="1">
      <alignment horizontal="center" vertical="center" wrapText="1"/>
    </xf>
    <xf numFmtId="170" fontId="59" fillId="48" borderId="133" xfId="0" applyNumberFormat="1" applyFont="1" applyFill="1" applyBorder="1" applyAlignment="1">
      <alignment horizontal="center" vertical="center" wrapText="1"/>
    </xf>
    <xf numFmtId="167" fontId="59" fillId="48" borderId="113" xfId="0" applyNumberFormat="1" applyFont="1" applyFill="1" applyBorder="1" applyAlignment="1">
      <alignment horizontal="center" vertical="center" wrapText="1"/>
    </xf>
    <xf numFmtId="0" fontId="59" fillId="48" borderId="94" xfId="0" applyFont="1" applyFill="1" applyBorder="1" applyAlignment="1">
      <alignment vertical="center"/>
    </xf>
    <xf numFmtId="167" fontId="59" fillId="48" borderId="142" xfId="0" applyNumberFormat="1" applyFont="1" applyFill="1" applyBorder="1" applyAlignment="1">
      <alignment horizontal="center" vertical="center" wrapText="1"/>
    </xf>
    <xf numFmtId="170" fontId="59" fillId="48" borderId="128" xfId="0" applyNumberFormat="1" applyFont="1" applyFill="1" applyBorder="1" applyAlignment="1">
      <alignment horizontal="center" vertical="center" wrapText="1"/>
    </xf>
    <xf numFmtId="170" fontId="59" fillId="48" borderId="129" xfId="0" applyNumberFormat="1" applyFont="1" applyFill="1" applyBorder="1" applyAlignment="1">
      <alignment horizontal="center" vertical="center" wrapText="1"/>
    </xf>
    <xf numFmtId="0" fontId="59" fillId="48" borderId="126" xfId="0" applyFont="1" applyFill="1" applyBorder="1" applyAlignment="1">
      <alignment vertical="center"/>
    </xf>
    <xf numFmtId="10" fontId="62" fillId="48" borderId="105" xfId="0" applyNumberFormat="1" applyFont="1" applyFill="1" applyBorder="1" applyAlignment="1">
      <alignment horizontal="center" vertical="center"/>
    </xf>
    <xf numFmtId="0" fontId="77" fillId="48" borderId="131" xfId="0" applyFont="1" applyFill="1" applyBorder="1" applyAlignment="1">
      <alignment horizontal="center" vertical="center" wrapText="1"/>
    </xf>
    <xf numFmtId="170" fontId="59" fillId="48" borderId="131" xfId="0" applyNumberFormat="1" applyFont="1" applyFill="1" applyBorder="1" applyAlignment="1">
      <alignment horizontal="center" vertical="center"/>
    </xf>
    <xf numFmtId="170" fontId="59" fillId="48" borderId="143" xfId="0" applyNumberFormat="1" applyFont="1" applyFill="1" applyBorder="1" applyAlignment="1">
      <alignment horizontal="center" vertical="center"/>
    </xf>
    <xf numFmtId="167" fontId="59" fillId="48" borderId="0" xfId="0" applyNumberFormat="1" applyFont="1" applyFill="1" applyAlignment="1">
      <alignment horizontal="center" vertical="center" wrapText="1"/>
    </xf>
    <xf numFmtId="170" fontId="59" fillId="48" borderId="0" xfId="0" applyNumberFormat="1" applyFont="1" applyFill="1" applyAlignment="1">
      <alignment horizontal="center" vertical="center" wrapText="1"/>
    </xf>
    <xf numFmtId="0" fontId="58" fillId="48" borderId="135" xfId="0" applyFont="1" applyFill="1" applyBorder="1" applyAlignment="1">
      <alignment horizontal="center" vertical="center" wrapText="1"/>
    </xf>
    <xf numFmtId="170" fontId="62" fillId="48" borderId="115" xfId="0" applyNumberFormat="1" applyFont="1" applyFill="1" applyBorder="1" applyAlignment="1">
      <alignment horizontal="center" vertical="center" wrapText="1"/>
    </xf>
    <xf numFmtId="170" fontId="62" fillId="48" borderId="136" xfId="0" applyNumberFormat="1" applyFont="1" applyFill="1" applyBorder="1" applyAlignment="1">
      <alignment horizontal="center" vertical="center" wrapText="1"/>
    </xf>
    <xf numFmtId="170" fontId="62" fillId="48" borderId="144" xfId="0" applyNumberFormat="1" applyFont="1" applyFill="1" applyBorder="1" applyAlignment="1">
      <alignment horizontal="center" vertical="center" wrapText="1"/>
    </xf>
    <xf numFmtId="10" fontId="86" fillId="48" borderId="117" xfId="0" applyNumberFormat="1" applyFont="1" applyFill="1" applyBorder="1" applyAlignment="1">
      <alignment vertical="center"/>
    </xf>
    <xf numFmtId="0" fontId="58" fillId="48" borderId="91" xfId="0" applyFont="1" applyFill="1" applyBorder="1" applyAlignment="1">
      <alignment horizontal="center" vertical="center" wrapText="1"/>
    </xf>
    <xf numFmtId="170" fontId="62" fillId="48" borderId="0" xfId="0" applyNumberFormat="1" applyFont="1" applyFill="1" applyAlignment="1">
      <alignment horizontal="center" vertical="center" wrapText="1"/>
    </xf>
    <xf numFmtId="9" fontId="86" fillId="48" borderId="0" xfId="0" applyNumberFormat="1" applyFont="1" applyFill="1" applyAlignment="1">
      <alignment vertical="center"/>
    </xf>
    <xf numFmtId="0" fontId="67" fillId="48" borderId="103" xfId="0" applyFont="1" applyFill="1" applyBorder="1" applyAlignment="1">
      <alignment vertical="center"/>
    </xf>
    <xf numFmtId="0" fontId="70" fillId="48" borderId="108" xfId="0" applyFont="1" applyFill="1" applyBorder="1" applyAlignment="1">
      <alignment horizontal="center" vertical="center" wrapText="1"/>
    </xf>
    <xf numFmtId="0" fontId="87" fillId="48" borderId="105" xfId="0" applyFont="1" applyFill="1" applyBorder="1" applyAlignment="1">
      <alignment horizontal="center" vertical="center" wrapText="1"/>
    </xf>
    <xf numFmtId="0" fontId="77" fillId="48" borderId="86" xfId="0" applyFont="1" applyFill="1" applyBorder="1" applyAlignment="1">
      <alignment horizontal="center" vertical="center" wrapText="1"/>
    </xf>
    <xf numFmtId="170" fontId="59" fillId="48" borderId="113" xfId="0" applyNumberFormat="1" applyFont="1" applyFill="1" applyBorder="1" applyAlignment="1">
      <alignment horizontal="center" vertical="center"/>
    </xf>
    <xf numFmtId="0" fontId="59" fillId="50" borderId="91" xfId="0" applyFont="1" applyFill="1" applyBorder="1" applyAlignment="1">
      <alignment vertical="center"/>
    </xf>
    <xf numFmtId="0" fontId="59" fillId="50" borderId="0" xfId="0" applyFont="1" applyFill="1" applyAlignment="1">
      <alignment vertical="center"/>
    </xf>
    <xf numFmtId="1" fontId="83" fillId="52" borderId="113" xfId="0" applyNumberFormat="1" applyFont="1" applyFill="1" applyBorder="1" applyAlignment="1">
      <alignment horizontal="center" vertical="center"/>
    </xf>
    <xf numFmtId="0" fontId="75" fillId="50" borderId="0" xfId="0" applyFont="1" applyFill="1" applyAlignment="1">
      <alignment vertical="center"/>
    </xf>
    <xf numFmtId="0" fontId="59" fillId="50" borderId="114" xfId="0" applyFont="1" applyFill="1" applyBorder="1" applyAlignment="1">
      <alignment vertical="center"/>
    </xf>
    <xf numFmtId="0" fontId="67" fillId="50" borderId="0" xfId="0" applyFont="1" applyFill="1" applyAlignment="1">
      <alignment vertical="center"/>
    </xf>
    <xf numFmtId="0" fontId="58" fillId="50" borderId="0" xfId="0" applyFont="1" applyFill="1" applyAlignment="1">
      <alignment vertical="center"/>
    </xf>
    <xf numFmtId="0" fontId="75" fillId="50" borderId="0" xfId="0" applyFont="1" applyFill="1" applyAlignment="1">
      <alignment horizontal="left" vertical="center"/>
    </xf>
    <xf numFmtId="0" fontId="59" fillId="50" borderId="0" xfId="0" applyFont="1" applyFill="1"/>
    <xf numFmtId="0" fontId="67" fillId="50" borderId="105" xfId="0" applyFont="1" applyFill="1" applyBorder="1" applyAlignment="1">
      <alignment vertical="center"/>
    </xf>
    <xf numFmtId="0" fontId="70" fillId="50" borderId="128" xfId="0" applyFont="1" applyFill="1" applyBorder="1" applyAlignment="1">
      <alignment horizontal="center" vertical="center" wrapText="1"/>
    </xf>
    <xf numFmtId="0" fontId="70" fillId="50" borderId="115" xfId="0" applyFont="1" applyFill="1" applyBorder="1" applyAlignment="1">
      <alignment horizontal="center" vertical="center" wrapText="1"/>
    </xf>
    <xf numFmtId="0" fontId="70" fillId="50" borderId="136" xfId="0" applyFont="1" applyFill="1" applyBorder="1" applyAlignment="1">
      <alignment horizontal="center" vertical="center" wrapText="1"/>
    </xf>
    <xf numFmtId="0" fontId="70" fillId="50" borderId="116" xfId="0" applyFont="1" applyFill="1" applyBorder="1" applyAlignment="1">
      <alignment horizontal="center" vertical="center" wrapText="1"/>
    </xf>
    <xf numFmtId="0" fontId="76" fillId="50" borderId="117" xfId="0" applyFont="1" applyFill="1" applyBorder="1" applyAlignment="1">
      <alignment horizontal="center" vertical="center" wrapText="1"/>
    </xf>
    <xf numFmtId="0" fontId="58" fillId="50" borderId="0" xfId="0" applyFont="1" applyFill="1" applyAlignment="1">
      <alignment horizontal="center" vertical="center" wrapText="1"/>
    </xf>
    <xf numFmtId="0" fontId="77" fillId="50" borderId="138" xfId="0" applyFont="1" applyFill="1" applyBorder="1" applyAlignment="1">
      <alignment horizontal="center" vertical="center" wrapText="1"/>
    </xf>
    <xf numFmtId="170" fontId="59" fillId="53" borderId="12" xfId="0" applyNumberFormat="1" applyFont="1" applyFill="1" applyBorder="1" applyAlignment="1">
      <alignment horizontal="center" vertical="center"/>
    </xf>
    <xf numFmtId="10" fontId="59" fillId="50" borderId="120" xfId="0" applyNumberFormat="1" applyFont="1" applyFill="1" applyBorder="1" applyAlignment="1">
      <alignment vertical="center"/>
    </xf>
    <xf numFmtId="170" fontId="59" fillId="50" borderId="0" xfId="0" applyNumberFormat="1" applyFont="1" applyFill="1" applyAlignment="1">
      <alignment vertical="center"/>
    </xf>
    <xf numFmtId="2" fontId="59" fillId="50" borderId="0" xfId="0" applyNumberFormat="1" applyFont="1" applyFill="1" applyAlignment="1">
      <alignment horizontal="center" vertical="center"/>
    </xf>
    <xf numFmtId="0" fontId="58" fillId="50" borderId="0" xfId="0" applyFont="1" applyFill="1" applyAlignment="1">
      <alignment horizontal="center" vertical="center"/>
    </xf>
    <xf numFmtId="0" fontId="77" fillId="50" borderId="86" xfId="0" applyFont="1" applyFill="1" applyBorder="1" applyAlignment="1">
      <alignment horizontal="center" vertical="center" wrapText="1"/>
    </xf>
    <xf numFmtId="9" fontId="59" fillId="50" borderId="0" xfId="0" applyNumberFormat="1" applyFont="1" applyFill="1" applyAlignment="1">
      <alignment horizontal="center" vertical="center"/>
    </xf>
    <xf numFmtId="170" fontId="59" fillId="50" borderId="0" xfId="0" applyNumberFormat="1" applyFont="1" applyFill="1" applyAlignment="1">
      <alignment horizontal="center" vertical="center"/>
    </xf>
    <xf numFmtId="170" fontId="59" fillId="50" borderId="104" xfId="0" applyNumberFormat="1" applyFont="1" applyFill="1" applyBorder="1" applyAlignment="1">
      <alignment horizontal="center" vertical="center"/>
    </xf>
    <xf numFmtId="0" fontId="77" fillId="51" borderId="130" xfId="0" applyFont="1" applyFill="1" applyBorder="1" applyAlignment="1">
      <alignment horizontal="center" vertical="center" wrapText="1"/>
    </xf>
    <xf numFmtId="0" fontId="59" fillId="50" borderId="0" xfId="0" applyFont="1" applyFill="1" applyAlignment="1">
      <alignment horizontal="center" vertical="center"/>
    </xf>
    <xf numFmtId="0" fontId="58" fillId="50" borderId="81" xfId="0" applyFont="1" applyFill="1" applyBorder="1" applyAlignment="1">
      <alignment horizontal="center" vertical="center" wrapText="1"/>
    </xf>
    <xf numFmtId="170" fontId="62" fillId="50" borderId="122" xfId="0" applyNumberFormat="1" applyFont="1" applyFill="1" applyBorder="1" applyAlignment="1">
      <alignment horizontal="center" vertical="center" wrapText="1"/>
    </xf>
    <xf numFmtId="170" fontId="62" fillId="50" borderId="79" xfId="0" applyNumberFormat="1" applyFont="1" applyFill="1" applyBorder="1" applyAlignment="1">
      <alignment horizontal="center" vertical="center" wrapText="1"/>
    </xf>
    <xf numFmtId="170" fontId="62" fillId="50" borderId="116" xfId="0" applyNumberFormat="1" applyFont="1" applyFill="1" applyBorder="1" applyAlignment="1">
      <alignment horizontal="center" vertical="center" wrapText="1"/>
    </xf>
    <xf numFmtId="10" fontId="86" fillId="50" borderId="120" xfId="0" applyNumberFormat="1" applyFont="1" applyFill="1" applyBorder="1" applyAlignment="1">
      <alignment vertical="center"/>
    </xf>
    <xf numFmtId="0" fontId="59" fillId="50" borderId="107" xfId="0" applyFont="1" applyFill="1" applyBorder="1" applyAlignment="1">
      <alignment vertical="center"/>
    </xf>
    <xf numFmtId="0" fontId="59" fillId="50" borderId="108" xfId="0" applyFont="1" applyFill="1" applyBorder="1" applyAlignment="1">
      <alignment vertical="center"/>
    </xf>
    <xf numFmtId="0" fontId="59" fillId="50" borderId="109" xfId="0" applyFont="1" applyFill="1" applyBorder="1" applyAlignment="1">
      <alignment vertical="center"/>
    </xf>
    <xf numFmtId="0" fontId="73" fillId="50" borderId="91" xfId="0" applyFont="1" applyFill="1" applyBorder="1" applyAlignment="1">
      <alignment horizontal="center" vertical="center"/>
    </xf>
    <xf numFmtId="0" fontId="73" fillId="50" borderId="0" xfId="0" applyFont="1" applyFill="1" applyAlignment="1">
      <alignment horizontal="center" vertical="center"/>
    </xf>
    <xf numFmtId="0" fontId="73" fillId="50" borderId="114" xfId="0" applyFont="1" applyFill="1" applyBorder="1" applyAlignment="1">
      <alignment horizontal="center" vertical="center"/>
    </xf>
    <xf numFmtId="0" fontId="84" fillId="50" borderId="0" xfId="0" applyFont="1" applyFill="1" applyAlignment="1">
      <alignment horizontal="center" vertical="center"/>
    </xf>
    <xf numFmtId="0" fontId="59" fillId="50" borderId="91" xfId="0" applyFont="1" applyFill="1" applyBorder="1" applyAlignment="1">
      <alignment horizontal="center" vertical="center" wrapText="1"/>
    </xf>
    <xf numFmtId="0" fontId="59" fillId="50" borderId="0" xfId="0" applyFont="1" applyFill="1" applyAlignment="1">
      <alignment horizontal="center" vertical="center" wrapText="1"/>
    </xf>
    <xf numFmtId="1" fontId="83" fillId="50" borderId="0" xfId="0" applyNumberFormat="1" applyFont="1" applyFill="1" applyAlignment="1">
      <alignment horizontal="center" vertical="center"/>
    </xf>
    <xf numFmtId="0" fontId="58" fillId="50" borderId="0" xfId="0" applyFont="1" applyFill="1" applyAlignment="1">
      <alignment vertical="center" wrapText="1"/>
    </xf>
    <xf numFmtId="0" fontId="59" fillId="50" borderId="0" xfId="0" applyFont="1" applyFill="1" applyAlignment="1">
      <alignment horizontal="right" vertical="center"/>
    </xf>
    <xf numFmtId="0" fontId="77" fillId="50" borderId="82" xfId="0" applyFont="1" applyFill="1" applyBorder="1" applyAlignment="1">
      <alignment horizontal="center" vertical="center" wrapText="1"/>
    </xf>
    <xf numFmtId="10" fontId="59" fillId="50" borderId="117" xfId="0" applyNumberFormat="1" applyFont="1" applyFill="1" applyBorder="1" applyAlignment="1">
      <alignment vertical="center"/>
    </xf>
    <xf numFmtId="9" fontId="59" fillId="50" borderId="117" xfId="0" applyNumberFormat="1" applyFont="1" applyFill="1" applyBorder="1" applyAlignment="1">
      <alignment vertical="center"/>
    </xf>
    <xf numFmtId="0" fontId="78" fillId="50" borderId="128" xfId="0" applyFont="1" applyFill="1" applyBorder="1" applyAlignment="1">
      <alignment horizontal="center" vertical="center" wrapText="1"/>
    </xf>
    <xf numFmtId="0" fontId="79" fillId="50" borderId="129" xfId="0" applyFont="1" applyFill="1" applyBorder="1" applyAlignment="1">
      <alignment horizontal="center" vertical="center" wrapText="1"/>
    </xf>
    <xf numFmtId="170" fontId="59" fillId="50" borderId="113" xfId="0" applyNumberFormat="1" applyFont="1" applyFill="1" applyBorder="1" applyAlignment="1">
      <alignment horizontal="center" vertical="center" wrapText="1"/>
    </xf>
    <xf numFmtId="167" fontId="59" fillId="50" borderId="113" xfId="0" applyNumberFormat="1" applyFont="1" applyFill="1" applyBorder="1" applyAlignment="1">
      <alignment horizontal="center" vertical="center" wrapText="1"/>
    </xf>
    <xf numFmtId="0" fontId="59" fillId="50" borderId="118" xfId="0" applyFont="1" applyFill="1" applyBorder="1" applyAlignment="1">
      <alignment vertical="center"/>
    </xf>
    <xf numFmtId="167" fontId="59" fillId="50" borderId="142" xfId="0" applyNumberFormat="1" applyFont="1" applyFill="1" applyBorder="1" applyAlignment="1">
      <alignment horizontal="center" vertical="center" wrapText="1"/>
    </xf>
    <xf numFmtId="170" fontId="59" fillId="50" borderId="128" xfId="0" applyNumberFormat="1" applyFont="1" applyFill="1" applyBorder="1" applyAlignment="1">
      <alignment horizontal="center" vertical="center" wrapText="1"/>
    </xf>
    <xf numFmtId="170" fontId="59" fillId="50" borderId="129" xfId="0" applyNumberFormat="1" applyFont="1" applyFill="1" applyBorder="1" applyAlignment="1">
      <alignment horizontal="center" vertical="center" wrapText="1"/>
    </xf>
    <xf numFmtId="0" fontId="59" fillId="50" borderId="113" xfId="0" applyFont="1" applyFill="1" applyBorder="1" applyAlignment="1">
      <alignment vertical="center"/>
    </xf>
    <xf numFmtId="10" fontId="62" fillId="50" borderId="105" xfId="0" applyNumberFormat="1" applyFont="1" applyFill="1" applyBorder="1" applyAlignment="1">
      <alignment horizontal="center" vertical="center"/>
    </xf>
    <xf numFmtId="167" fontId="59" fillId="50" borderId="0" xfId="0" applyNumberFormat="1" applyFont="1" applyFill="1" applyAlignment="1">
      <alignment horizontal="center" vertical="center" wrapText="1"/>
    </xf>
    <xf numFmtId="170" fontId="59" fillId="50" borderId="0" xfId="0" applyNumberFormat="1" applyFont="1" applyFill="1" applyAlignment="1">
      <alignment horizontal="center" vertical="center" wrapText="1"/>
    </xf>
    <xf numFmtId="170" fontId="62" fillId="50" borderId="144" xfId="0" applyNumberFormat="1" applyFont="1" applyFill="1" applyBorder="1" applyAlignment="1">
      <alignment horizontal="center" vertical="center" wrapText="1"/>
    </xf>
    <xf numFmtId="10" fontId="86" fillId="50" borderId="117" xfId="0" applyNumberFormat="1" applyFont="1" applyFill="1" applyBorder="1" applyAlignment="1">
      <alignment vertical="center"/>
    </xf>
    <xf numFmtId="0" fontId="58" fillId="50" borderId="91" xfId="0" applyFont="1" applyFill="1" applyBorder="1" applyAlignment="1">
      <alignment horizontal="center" vertical="center" wrapText="1"/>
    </xf>
    <xf numFmtId="170" fontId="62" fillId="50" borderId="0" xfId="0" applyNumberFormat="1" applyFont="1" applyFill="1" applyAlignment="1">
      <alignment horizontal="center" vertical="center" wrapText="1"/>
    </xf>
    <xf numFmtId="9" fontId="86" fillId="50" borderId="0" xfId="0" applyNumberFormat="1" applyFont="1" applyFill="1" applyAlignment="1">
      <alignment vertical="center"/>
    </xf>
    <xf numFmtId="0" fontId="59" fillId="54" borderId="91" xfId="0" applyFont="1" applyFill="1" applyBorder="1" applyAlignment="1">
      <alignment vertical="center"/>
    </xf>
    <xf numFmtId="0" fontId="59" fillId="54" borderId="0" xfId="0" applyFont="1" applyFill="1" applyAlignment="1">
      <alignment vertical="center"/>
    </xf>
    <xf numFmtId="1" fontId="83" fillId="55" borderId="113" xfId="0" applyNumberFormat="1" applyFont="1" applyFill="1" applyBorder="1" applyAlignment="1">
      <alignment horizontal="center" vertical="center"/>
    </xf>
    <xf numFmtId="0" fontId="75" fillId="54" borderId="0" xfId="0" applyFont="1" applyFill="1" applyAlignment="1">
      <alignment vertical="center"/>
    </xf>
    <xf numFmtId="0" fontId="59" fillId="54" borderId="114" xfId="0" applyFont="1" applyFill="1" applyBorder="1" applyAlignment="1">
      <alignment vertical="center"/>
    </xf>
    <xf numFmtId="0" fontId="67" fillId="54" borderId="0" xfId="0" applyFont="1" applyFill="1" applyAlignment="1">
      <alignment vertical="center"/>
    </xf>
    <xf numFmtId="0" fontId="58" fillId="54" borderId="0" xfId="0" applyFont="1" applyFill="1" applyAlignment="1">
      <alignment vertical="center"/>
    </xf>
    <xf numFmtId="0" fontId="75" fillId="54" borderId="0" xfId="0" applyFont="1" applyFill="1" applyAlignment="1">
      <alignment horizontal="left" vertical="center"/>
    </xf>
    <xf numFmtId="0" fontId="59" fillId="54" borderId="0" xfId="0" applyFont="1" applyFill="1"/>
    <xf numFmtId="0" fontId="67" fillId="54" borderId="105" xfId="0" applyFont="1" applyFill="1" applyBorder="1" applyAlignment="1">
      <alignment vertical="center"/>
    </xf>
    <xf numFmtId="0" fontId="70" fillId="54" borderId="115" xfId="0" applyFont="1" applyFill="1" applyBorder="1" applyAlignment="1">
      <alignment horizontal="center" vertical="center" wrapText="1"/>
    </xf>
    <xf numFmtId="0" fontId="70" fillId="54" borderId="136" xfId="0" applyFont="1" applyFill="1" applyBorder="1" applyAlignment="1">
      <alignment horizontal="center" vertical="center" wrapText="1"/>
    </xf>
    <xf numFmtId="0" fontId="70" fillId="54" borderId="116" xfId="0" applyFont="1" applyFill="1" applyBorder="1" applyAlignment="1">
      <alignment horizontal="center" vertical="center" wrapText="1"/>
    </xf>
    <xf numFmtId="0" fontId="76" fillId="54" borderId="117" xfId="0" applyFont="1" applyFill="1" applyBorder="1" applyAlignment="1">
      <alignment horizontal="center" vertical="center" wrapText="1"/>
    </xf>
    <xf numFmtId="0" fontId="58" fillId="54" borderId="0" xfId="0" applyFont="1" applyFill="1" applyAlignment="1">
      <alignment horizontal="center" vertical="center" wrapText="1"/>
    </xf>
    <xf numFmtId="0" fontId="77" fillId="54" borderId="82" xfId="0" applyFont="1" applyFill="1" applyBorder="1" applyAlignment="1">
      <alignment horizontal="center" vertical="center" wrapText="1"/>
    </xf>
    <xf numFmtId="0" fontId="59" fillId="56" borderId="145" xfId="0" applyFont="1" applyFill="1" applyBorder="1" applyAlignment="1">
      <alignment horizontal="center" vertical="center" wrapText="1"/>
    </xf>
    <xf numFmtId="0" fontId="59" fillId="56" borderId="146" xfId="0" applyFont="1" applyFill="1" applyBorder="1" applyAlignment="1">
      <alignment horizontal="center" vertical="center" wrapText="1"/>
    </xf>
    <xf numFmtId="0" fontId="59" fillId="56" borderId="147" xfId="0" applyFont="1" applyFill="1" applyBorder="1" applyAlignment="1">
      <alignment horizontal="center" vertical="center" wrapText="1"/>
    </xf>
    <xf numFmtId="10" fontId="59" fillId="54" borderId="120" xfId="0" applyNumberFormat="1" applyFont="1" applyFill="1" applyBorder="1" applyAlignment="1">
      <alignment vertical="center"/>
    </xf>
    <xf numFmtId="170" fontId="59" fillId="54" borderId="0" xfId="0" applyNumberFormat="1" applyFont="1" applyFill="1" applyAlignment="1">
      <alignment vertical="center"/>
    </xf>
    <xf numFmtId="2" fontId="59" fillId="54" borderId="0" xfId="0" applyNumberFormat="1" applyFont="1" applyFill="1" applyAlignment="1">
      <alignment horizontal="center" vertical="center"/>
    </xf>
    <xf numFmtId="0" fontId="58" fillId="54" borderId="0" xfId="0" applyFont="1" applyFill="1" applyAlignment="1">
      <alignment horizontal="center" vertical="center"/>
    </xf>
    <xf numFmtId="0" fontId="77" fillId="54" borderId="86" xfId="0" applyFont="1" applyFill="1" applyBorder="1" applyAlignment="1">
      <alignment horizontal="center" vertical="center" wrapText="1"/>
    </xf>
    <xf numFmtId="0" fontId="59" fillId="56" borderId="148" xfId="0" applyFont="1" applyFill="1" applyBorder="1" applyAlignment="1">
      <alignment horizontal="center" vertical="center" wrapText="1"/>
    </xf>
    <xf numFmtId="0" fontId="59" fillId="56" borderId="149" xfId="0" applyFont="1" applyFill="1" applyBorder="1" applyAlignment="1">
      <alignment horizontal="center" vertical="center" wrapText="1"/>
    </xf>
    <xf numFmtId="0" fontId="59" fillId="56" borderId="150" xfId="0" applyFont="1" applyFill="1" applyBorder="1" applyAlignment="1">
      <alignment horizontal="center" vertical="center" wrapText="1"/>
    </xf>
    <xf numFmtId="9" fontId="59" fillId="54" borderId="0" xfId="0" applyNumberFormat="1" applyFont="1" applyFill="1" applyAlignment="1">
      <alignment horizontal="center" vertical="center"/>
    </xf>
    <xf numFmtId="170" fontId="59" fillId="54" borderId="0" xfId="0" applyNumberFormat="1" applyFont="1" applyFill="1" applyAlignment="1">
      <alignment horizontal="center" vertical="center"/>
    </xf>
    <xf numFmtId="170" fontId="59" fillId="54" borderId="104" xfId="0" applyNumberFormat="1" applyFont="1" applyFill="1" applyBorder="1" applyAlignment="1">
      <alignment horizontal="center" vertical="center"/>
    </xf>
    <xf numFmtId="0" fontId="59" fillId="56" borderId="151" xfId="0" applyFont="1" applyFill="1" applyBorder="1" applyAlignment="1">
      <alignment horizontal="center" vertical="center" wrapText="1"/>
    </xf>
    <xf numFmtId="0" fontId="59" fillId="56" borderId="152" xfId="0" applyFont="1" applyFill="1" applyBorder="1" applyAlignment="1">
      <alignment horizontal="center" vertical="center" wrapText="1"/>
    </xf>
    <xf numFmtId="0" fontId="59" fillId="54" borderId="0" xfId="0" applyFont="1" applyFill="1" applyAlignment="1">
      <alignment horizontal="center" vertical="center"/>
    </xf>
    <xf numFmtId="0" fontId="58" fillId="54" borderId="81" xfId="0" applyFont="1" applyFill="1" applyBorder="1" applyAlignment="1">
      <alignment horizontal="center" vertical="center" wrapText="1"/>
    </xf>
    <xf numFmtId="170" fontId="62" fillId="54" borderId="122" xfId="0" applyNumberFormat="1" applyFont="1" applyFill="1" applyBorder="1" applyAlignment="1">
      <alignment horizontal="center" vertical="center" wrapText="1"/>
    </xf>
    <xf numFmtId="170" fontId="62" fillId="54" borderId="79" xfId="0" applyNumberFormat="1" applyFont="1" applyFill="1" applyBorder="1" applyAlignment="1">
      <alignment horizontal="center" vertical="center" wrapText="1"/>
    </xf>
    <xf numFmtId="170" fontId="62" fillId="54" borderId="116" xfId="0" applyNumberFormat="1" applyFont="1" applyFill="1" applyBorder="1" applyAlignment="1">
      <alignment horizontal="center" vertical="center" wrapText="1"/>
    </xf>
    <xf numFmtId="10" fontId="86" fillId="54" borderId="120" xfId="0" applyNumberFormat="1" applyFont="1" applyFill="1" applyBorder="1" applyAlignment="1">
      <alignment vertical="center"/>
    </xf>
    <xf numFmtId="0" fontId="59" fillId="54" borderId="107" xfId="0" applyFont="1" applyFill="1" applyBorder="1" applyAlignment="1">
      <alignment vertical="center"/>
    </xf>
    <xf numFmtId="0" fontId="59" fillId="54" borderId="108" xfId="0" applyFont="1" applyFill="1" applyBorder="1" applyAlignment="1">
      <alignment vertical="center"/>
    </xf>
    <xf numFmtId="0" fontId="59" fillId="54" borderId="109" xfId="0" applyFont="1" applyFill="1" applyBorder="1" applyAlignment="1">
      <alignment vertical="center"/>
    </xf>
    <xf numFmtId="0" fontId="73" fillId="54" borderId="91" xfId="0" applyFont="1" applyFill="1" applyBorder="1" applyAlignment="1">
      <alignment horizontal="center" vertical="center"/>
    </xf>
    <xf numFmtId="0" fontId="73" fillId="54" borderId="0" xfId="0" applyFont="1" applyFill="1" applyAlignment="1">
      <alignment horizontal="center" vertical="center"/>
    </xf>
    <xf numFmtId="0" fontId="73" fillId="54" borderId="114" xfId="0" applyFont="1" applyFill="1" applyBorder="1" applyAlignment="1">
      <alignment horizontal="center" vertical="center"/>
    </xf>
    <xf numFmtId="0" fontId="84" fillId="54" borderId="0" xfId="0" applyFont="1" applyFill="1" applyAlignment="1">
      <alignment horizontal="center" vertical="center"/>
    </xf>
    <xf numFmtId="0" fontId="59" fillId="54" borderId="91" xfId="0" applyFont="1" applyFill="1" applyBorder="1" applyAlignment="1">
      <alignment horizontal="center" vertical="center" wrapText="1"/>
    </xf>
    <xf numFmtId="0" fontId="59" fillId="54" borderId="0" xfId="0" applyFont="1" applyFill="1" applyAlignment="1">
      <alignment horizontal="center" vertical="center" wrapText="1"/>
    </xf>
    <xf numFmtId="1" fontId="83" fillId="54" borderId="0" xfId="0" applyNumberFormat="1" applyFont="1" applyFill="1" applyAlignment="1">
      <alignment horizontal="center" vertical="center"/>
    </xf>
    <xf numFmtId="0" fontId="58" fillId="54" borderId="0" xfId="0" applyFont="1" applyFill="1" applyAlignment="1">
      <alignment vertical="center" wrapText="1"/>
    </xf>
    <xf numFmtId="0" fontId="59" fillId="54" borderId="0" xfId="0" applyFont="1" applyFill="1" applyAlignment="1">
      <alignment horizontal="right" vertical="center"/>
    </xf>
    <xf numFmtId="10" fontId="59" fillId="54" borderId="117" xfId="0" applyNumberFormat="1" applyFont="1" applyFill="1" applyBorder="1" applyAlignment="1">
      <alignment vertical="center"/>
    </xf>
    <xf numFmtId="9" fontId="59" fillId="54" borderId="117" xfId="0" applyNumberFormat="1" applyFont="1" applyFill="1" applyBorder="1" applyAlignment="1">
      <alignment vertical="center"/>
    </xf>
    <xf numFmtId="0" fontId="78" fillId="54" borderId="128" xfId="0" applyFont="1" applyFill="1" applyBorder="1" applyAlignment="1">
      <alignment horizontal="center" vertical="center" wrapText="1"/>
    </xf>
    <xf numFmtId="0" fontId="79" fillId="54" borderId="129" xfId="0" applyFont="1" applyFill="1" applyBorder="1" applyAlignment="1">
      <alignment horizontal="center" vertical="center" wrapText="1"/>
    </xf>
    <xf numFmtId="170" fontId="59" fillId="54" borderId="113" xfId="0" applyNumberFormat="1" applyFont="1" applyFill="1" applyBorder="1" applyAlignment="1">
      <alignment horizontal="center" vertical="center" wrapText="1"/>
    </xf>
    <xf numFmtId="167" fontId="59" fillId="54" borderId="113" xfId="0" applyNumberFormat="1" applyFont="1" applyFill="1" applyBorder="1" applyAlignment="1">
      <alignment horizontal="center" vertical="center" wrapText="1"/>
    </xf>
    <xf numFmtId="0" fontId="59" fillId="54" borderId="118" xfId="0" applyFont="1" applyFill="1" applyBorder="1" applyAlignment="1">
      <alignment vertical="center"/>
    </xf>
    <xf numFmtId="167" fontId="59" fillId="54" borderId="142" xfId="0" applyNumberFormat="1" applyFont="1" applyFill="1" applyBorder="1" applyAlignment="1">
      <alignment horizontal="center" vertical="center" wrapText="1"/>
    </xf>
    <xf numFmtId="170" fontId="59" fillId="54" borderId="128" xfId="0" applyNumberFormat="1" applyFont="1" applyFill="1" applyBorder="1" applyAlignment="1">
      <alignment horizontal="center" vertical="center" wrapText="1"/>
    </xf>
    <xf numFmtId="170" fontId="59" fillId="54" borderId="129" xfId="0" applyNumberFormat="1" applyFont="1" applyFill="1" applyBorder="1" applyAlignment="1">
      <alignment horizontal="center" vertical="center" wrapText="1"/>
    </xf>
    <xf numFmtId="0" fontId="59" fillId="54" borderId="113" xfId="0" applyFont="1" applyFill="1" applyBorder="1" applyAlignment="1">
      <alignment vertical="center"/>
    </xf>
    <xf numFmtId="10" fontId="62" fillId="54" borderId="105" xfId="0" applyNumberFormat="1" applyFont="1" applyFill="1" applyBorder="1" applyAlignment="1">
      <alignment horizontal="center" vertical="center"/>
    </xf>
    <xf numFmtId="0" fontId="59" fillId="56" borderId="153" xfId="0" applyFont="1" applyFill="1" applyBorder="1" applyAlignment="1">
      <alignment horizontal="center" vertical="center" wrapText="1"/>
    </xf>
    <xf numFmtId="167" fontId="59" fillId="54" borderId="0" xfId="0" applyNumberFormat="1" applyFont="1" applyFill="1" applyAlignment="1">
      <alignment horizontal="center" vertical="center" wrapText="1"/>
    </xf>
    <xf numFmtId="170" fontId="59" fillId="54" borderId="0" xfId="0" applyNumberFormat="1" applyFont="1" applyFill="1" applyAlignment="1">
      <alignment horizontal="center" vertical="center" wrapText="1"/>
    </xf>
    <xf numFmtId="170" fontId="62" fillId="54" borderId="144" xfId="0" applyNumberFormat="1" applyFont="1" applyFill="1" applyBorder="1" applyAlignment="1">
      <alignment horizontal="center" vertical="center" wrapText="1"/>
    </xf>
    <xf numFmtId="10" fontId="86" fillId="54" borderId="117" xfId="0" applyNumberFormat="1" applyFont="1" applyFill="1" applyBorder="1" applyAlignment="1">
      <alignment vertical="center"/>
    </xf>
    <xf numFmtId="0" fontId="58" fillId="54" borderId="91" xfId="0" applyFont="1" applyFill="1" applyBorder="1" applyAlignment="1">
      <alignment horizontal="center" vertical="center" wrapText="1"/>
    </xf>
    <xf numFmtId="170" fontId="62" fillId="54" borderId="0" xfId="0" applyNumberFormat="1" applyFont="1" applyFill="1" applyAlignment="1">
      <alignment horizontal="center" vertical="center" wrapText="1"/>
    </xf>
    <xf numFmtId="9" fontId="86" fillId="54" borderId="0" xfId="0" applyNumberFormat="1" applyFont="1" applyFill="1" applyAlignment="1">
      <alignment vertical="center"/>
    </xf>
    <xf numFmtId="0" fontId="59" fillId="56" borderId="154" xfId="0" applyFont="1" applyFill="1" applyBorder="1" applyAlignment="1">
      <alignment horizontal="center" vertical="center" wrapText="1"/>
    </xf>
    <xf numFmtId="0" fontId="59" fillId="57" borderId="91" xfId="0" applyFont="1" applyFill="1" applyBorder="1" applyAlignment="1">
      <alignment vertical="center"/>
    </xf>
    <xf numFmtId="0" fontId="59" fillId="57" borderId="0" xfId="0" applyFont="1" applyFill="1" applyAlignment="1">
      <alignment vertical="center"/>
    </xf>
    <xf numFmtId="1" fontId="83" fillId="59" borderId="113" xfId="0" applyNumberFormat="1" applyFont="1" applyFill="1" applyBorder="1" applyAlignment="1">
      <alignment horizontal="center" vertical="center"/>
    </xf>
    <xf numFmtId="0" fontId="75" fillId="57" borderId="0" xfId="0" applyFont="1" applyFill="1" applyAlignment="1">
      <alignment vertical="center"/>
    </xf>
    <xf numFmtId="0" fontId="59" fillId="57" borderId="114" xfId="0" applyFont="1" applyFill="1" applyBorder="1" applyAlignment="1">
      <alignment vertical="center"/>
    </xf>
    <xf numFmtId="0" fontId="67" fillId="57" borderId="0" xfId="0" applyFont="1" applyFill="1" applyAlignment="1">
      <alignment vertical="center"/>
    </xf>
    <xf numFmtId="0" fontId="58" fillId="57" borderId="0" xfId="0" applyFont="1" applyFill="1" applyAlignment="1">
      <alignment vertical="center"/>
    </xf>
    <xf numFmtId="0" fontId="75" fillId="57" borderId="0" xfId="0" applyFont="1" applyFill="1" applyAlignment="1">
      <alignment horizontal="left" vertical="center"/>
    </xf>
    <xf numFmtId="0" fontId="59" fillId="57" borderId="0" xfId="0" applyFont="1" applyFill="1"/>
    <xf numFmtId="0" fontId="67" fillId="57" borderId="105" xfId="0" applyFont="1" applyFill="1" applyBorder="1" applyAlignment="1">
      <alignment vertical="center"/>
    </xf>
    <xf numFmtId="0" fontId="70" fillId="57" borderId="115" xfId="0" applyFont="1" applyFill="1" applyBorder="1" applyAlignment="1">
      <alignment horizontal="center" vertical="center" wrapText="1"/>
    </xf>
    <xf numFmtId="0" fontId="70" fillId="57" borderId="136" xfId="0" applyFont="1" applyFill="1" applyBorder="1" applyAlignment="1">
      <alignment horizontal="center" vertical="center" wrapText="1"/>
    </xf>
    <xf numFmtId="0" fontId="70" fillId="57" borderId="116" xfId="0" applyFont="1" applyFill="1" applyBorder="1" applyAlignment="1">
      <alignment horizontal="center" vertical="center" wrapText="1"/>
    </xf>
    <xf numFmtId="0" fontId="76" fillId="57" borderId="117" xfId="0" applyFont="1" applyFill="1" applyBorder="1" applyAlignment="1">
      <alignment horizontal="center" vertical="center" wrapText="1"/>
    </xf>
    <xf numFmtId="0" fontId="58" fillId="57" borderId="0" xfId="0" applyFont="1" applyFill="1" applyAlignment="1">
      <alignment horizontal="center" vertical="center" wrapText="1"/>
    </xf>
    <xf numFmtId="0" fontId="77" fillId="57" borderId="82" xfId="0" applyFont="1" applyFill="1" applyBorder="1" applyAlignment="1">
      <alignment horizontal="center" vertical="center" wrapText="1"/>
    </xf>
    <xf numFmtId="170" fontId="59" fillId="60" borderId="123" xfId="0" applyNumberFormat="1" applyFont="1" applyFill="1" applyBorder="1" applyAlignment="1">
      <alignment horizontal="center" vertical="center"/>
    </xf>
    <xf numFmtId="170" fontId="59" fillId="60" borderId="83" xfId="0" applyNumberFormat="1" applyFont="1" applyFill="1" applyBorder="1" applyAlignment="1">
      <alignment horizontal="center" vertical="center"/>
    </xf>
    <xf numFmtId="170" fontId="59" fillId="60" borderId="119" xfId="0" applyNumberFormat="1" applyFont="1" applyFill="1" applyBorder="1" applyAlignment="1">
      <alignment horizontal="center" vertical="center"/>
    </xf>
    <xf numFmtId="10" fontId="59" fillId="57" borderId="120" xfId="0" applyNumberFormat="1" applyFont="1" applyFill="1" applyBorder="1" applyAlignment="1">
      <alignment vertical="center"/>
    </xf>
    <xf numFmtId="170" fontId="59" fillId="57" borderId="0" xfId="0" applyNumberFormat="1" applyFont="1" applyFill="1" applyAlignment="1">
      <alignment vertical="center"/>
    </xf>
    <xf numFmtId="2" fontId="59" fillId="57" borderId="0" xfId="0" applyNumberFormat="1" applyFont="1" applyFill="1" applyAlignment="1">
      <alignment horizontal="center" vertical="center"/>
    </xf>
    <xf numFmtId="0" fontId="58" fillId="57" borderId="0" xfId="0" applyFont="1" applyFill="1" applyAlignment="1">
      <alignment horizontal="center" vertical="center"/>
    </xf>
    <xf numFmtId="0" fontId="77" fillId="57" borderId="86" xfId="0" applyFont="1" applyFill="1" applyBorder="1" applyAlignment="1">
      <alignment horizontal="center" vertical="center" wrapText="1"/>
    </xf>
    <xf numFmtId="170" fontId="59" fillId="60" borderId="113" xfId="0" applyNumberFormat="1" applyFont="1" applyFill="1" applyBorder="1" applyAlignment="1">
      <alignment horizontal="center" vertical="center"/>
    </xf>
    <xf numFmtId="170" fontId="59" fillId="60" borderId="134" xfId="0" applyNumberFormat="1" applyFont="1" applyFill="1" applyBorder="1" applyAlignment="1">
      <alignment horizontal="center" vertical="center"/>
    </xf>
    <xf numFmtId="9" fontId="59" fillId="57" borderId="0" xfId="0" applyNumberFormat="1" applyFont="1" applyFill="1" applyAlignment="1">
      <alignment horizontal="center" vertical="center"/>
    </xf>
    <xf numFmtId="170" fontId="59" fillId="57" borderId="0" xfId="0" applyNumberFormat="1" applyFont="1" applyFill="1" applyAlignment="1">
      <alignment horizontal="center" vertical="center"/>
    </xf>
    <xf numFmtId="170" fontId="59" fillId="57" borderId="104" xfId="0" applyNumberFormat="1" applyFont="1" applyFill="1" applyBorder="1" applyAlignment="1">
      <alignment horizontal="center" vertical="center"/>
    </xf>
    <xf numFmtId="170" fontId="59" fillId="60" borderId="133" xfId="0" applyNumberFormat="1" applyFont="1" applyFill="1" applyBorder="1" applyAlignment="1">
      <alignment horizontal="center" vertical="center"/>
    </xf>
    <xf numFmtId="0" fontId="59" fillId="57" borderId="0" xfId="0" applyFont="1" applyFill="1" applyAlignment="1">
      <alignment horizontal="center" vertical="center"/>
    </xf>
    <xf numFmtId="0" fontId="58" fillId="57" borderId="81" xfId="0" applyFont="1" applyFill="1" applyBorder="1" applyAlignment="1">
      <alignment horizontal="center" vertical="center" wrapText="1"/>
    </xf>
    <xf numFmtId="170" fontId="62" fillId="57" borderId="122" xfId="0" applyNumberFormat="1" applyFont="1" applyFill="1" applyBorder="1" applyAlignment="1">
      <alignment horizontal="center" vertical="center" wrapText="1"/>
    </xf>
    <xf numFmtId="170" fontId="62" fillId="57" borderId="79" xfId="0" applyNumberFormat="1" applyFont="1" applyFill="1" applyBorder="1" applyAlignment="1">
      <alignment horizontal="center" vertical="center" wrapText="1"/>
    </xf>
    <xf numFmtId="170" fontId="62" fillId="57" borderId="116" xfId="0" applyNumberFormat="1" applyFont="1" applyFill="1" applyBorder="1" applyAlignment="1">
      <alignment horizontal="center" vertical="center" wrapText="1"/>
    </xf>
    <xf numFmtId="10" fontId="86" fillId="57" borderId="120" xfId="0" applyNumberFormat="1" applyFont="1" applyFill="1" applyBorder="1" applyAlignment="1">
      <alignment vertical="center"/>
    </xf>
    <xf numFmtId="0" fontId="59" fillId="57" borderId="107" xfId="0" applyFont="1" applyFill="1" applyBorder="1" applyAlignment="1">
      <alignment vertical="center"/>
    </xf>
    <xf numFmtId="0" fontId="59" fillId="57" borderId="108" xfId="0" applyFont="1" applyFill="1" applyBorder="1" applyAlignment="1">
      <alignment vertical="center"/>
    </xf>
    <xf numFmtId="0" fontId="59" fillId="57" borderId="109" xfId="0" applyFont="1" applyFill="1" applyBorder="1" applyAlignment="1">
      <alignment vertical="center"/>
    </xf>
    <xf numFmtId="0" fontId="73" fillId="57" borderId="91" xfId="0" applyFont="1" applyFill="1" applyBorder="1" applyAlignment="1">
      <alignment horizontal="center" vertical="center"/>
    </xf>
    <xf numFmtId="0" fontId="73" fillId="57" borderId="0" xfId="0" applyFont="1" applyFill="1" applyAlignment="1">
      <alignment horizontal="center" vertical="center"/>
    </xf>
    <xf numFmtId="0" fontId="73" fillId="57" borderId="114" xfId="0" applyFont="1" applyFill="1" applyBorder="1" applyAlignment="1">
      <alignment horizontal="center" vertical="center"/>
    </xf>
    <xf numFmtId="0" fontId="84" fillId="57" borderId="0" xfId="0" applyFont="1" applyFill="1" applyAlignment="1">
      <alignment horizontal="center" vertical="center"/>
    </xf>
    <xf numFmtId="0" fontId="59" fillId="57" borderId="91" xfId="0" applyFont="1" applyFill="1" applyBorder="1" applyAlignment="1">
      <alignment horizontal="center" vertical="center" wrapText="1"/>
    </xf>
    <xf numFmtId="0" fontId="59" fillId="57" borderId="0" xfId="0" applyFont="1" applyFill="1" applyAlignment="1">
      <alignment horizontal="center" vertical="center" wrapText="1"/>
    </xf>
    <xf numFmtId="1" fontId="83" fillId="57" borderId="0" xfId="0" applyNumberFormat="1" applyFont="1" applyFill="1" applyAlignment="1">
      <alignment horizontal="center" vertical="center"/>
    </xf>
    <xf numFmtId="0" fontId="58" fillId="57" borderId="0" xfId="0" applyFont="1" applyFill="1" applyAlignment="1">
      <alignment vertical="center" wrapText="1"/>
    </xf>
    <xf numFmtId="0" fontId="59" fillId="57" borderId="0" xfId="0" applyFont="1" applyFill="1" applyAlignment="1">
      <alignment horizontal="right" vertical="center"/>
    </xf>
    <xf numFmtId="10" fontId="59" fillId="57" borderId="117" xfId="0" applyNumberFormat="1" applyFont="1" applyFill="1" applyBorder="1" applyAlignment="1">
      <alignment vertical="center"/>
    </xf>
    <xf numFmtId="9" fontId="59" fillId="57" borderId="117" xfId="0" applyNumberFormat="1" applyFont="1" applyFill="1" applyBorder="1" applyAlignment="1">
      <alignment vertical="center"/>
    </xf>
    <xf numFmtId="0" fontId="78" fillId="57" borderId="128" xfId="0" applyFont="1" applyFill="1" applyBorder="1" applyAlignment="1">
      <alignment horizontal="center" vertical="center" wrapText="1"/>
    </xf>
    <xf numFmtId="0" fontId="79" fillId="57" borderId="129" xfId="0" applyFont="1" applyFill="1" applyBorder="1" applyAlignment="1">
      <alignment horizontal="center" vertical="center" wrapText="1"/>
    </xf>
    <xf numFmtId="170" fontId="59" fillId="60" borderId="118" xfId="0" applyNumberFormat="1" applyFont="1" applyFill="1" applyBorder="1" applyAlignment="1">
      <alignment horizontal="center" vertical="center"/>
    </xf>
    <xf numFmtId="170" fontId="59" fillId="57" borderId="113" xfId="0" applyNumberFormat="1" applyFont="1" applyFill="1" applyBorder="1" applyAlignment="1">
      <alignment horizontal="center" vertical="center" wrapText="1"/>
    </xf>
    <xf numFmtId="167" fontId="59" fillId="57" borderId="113" xfId="0" applyNumberFormat="1" applyFont="1" applyFill="1" applyBorder="1" applyAlignment="1">
      <alignment horizontal="center" vertical="center" wrapText="1"/>
    </xf>
    <xf numFmtId="170" fontId="59" fillId="60" borderId="121" xfId="0" applyNumberFormat="1" applyFont="1" applyFill="1" applyBorder="1" applyAlignment="1">
      <alignment horizontal="center" vertical="center"/>
    </xf>
    <xf numFmtId="0" fontId="59" fillId="57" borderId="118" xfId="0" applyFont="1" applyFill="1" applyBorder="1" applyAlignment="1">
      <alignment vertical="center"/>
    </xf>
    <xf numFmtId="167" fontId="59" fillId="57" borderId="142" xfId="0" applyNumberFormat="1" applyFont="1" applyFill="1" applyBorder="1" applyAlignment="1">
      <alignment horizontal="center" vertical="center" wrapText="1"/>
    </xf>
    <xf numFmtId="170" fontId="59" fillId="57" borderId="128" xfId="0" applyNumberFormat="1" applyFont="1" applyFill="1" applyBorder="1" applyAlignment="1">
      <alignment horizontal="center" vertical="center" wrapText="1"/>
    </xf>
    <xf numFmtId="170" fontId="59" fillId="57" borderId="129" xfId="0" applyNumberFormat="1" applyFont="1" applyFill="1" applyBorder="1" applyAlignment="1">
      <alignment horizontal="center" vertical="center" wrapText="1"/>
    </xf>
    <xf numFmtId="0" fontId="59" fillId="57" borderId="113" xfId="0" applyFont="1" applyFill="1" applyBorder="1" applyAlignment="1">
      <alignment vertical="center"/>
    </xf>
    <xf numFmtId="10" fontId="62" fillId="57" borderId="105" xfId="0" applyNumberFormat="1" applyFont="1" applyFill="1" applyBorder="1" applyAlignment="1">
      <alignment horizontal="center" vertical="center"/>
    </xf>
    <xf numFmtId="170" fontId="59" fillId="60" borderId="95" xfId="0" applyNumberFormat="1" applyFont="1" applyFill="1" applyBorder="1" applyAlignment="1">
      <alignment horizontal="center" vertical="center"/>
    </xf>
    <xf numFmtId="167" fontId="59" fillId="57" borderId="0" xfId="0" applyNumberFormat="1" applyFont="1" applyFill="1" applyAlignment="1">
      <alignment horizontal="center" vertical="center" wrapText="1"/>
    </xf>
    <xf numFmtId="170" fontId="59" fillId="57" borderId="0" xfId="0" applyNumberFormat="1" applyFont="1" applyFill="1" applyAlignment="1">
      <alignment horizontal="center" vertical="center" wrapText="1"/>
    </xf>
    <xf numFmtId="170" fontId="62" fillId="57" borderId="144" xfId="0" applyNumberFormat="1" applyFont="1" applyFill="1" applyBorder="1" applyAlignment="1">
      <alignment horizontal="center" vertical="center" wrapText="1"/>
    </xf>
    <xf numFmtId="10" fontId="86" fillId="57" borderId="117" xfId="0" applyNumberFormat="1" applyFont="1" applyFill="1" applyBorder="1" applyAlignment="1">
      <alignment vertical="center"/>
    </xf>
    <xf numFmtId="0" fontId="58" fillId="57" borderId="91" xfId="0" applyFont="1" applyFill="1" applyBorder="1" applyAlignment="1">
      <alignment horizontal="center" vertical="center" wrapText="1"/>
    </xf>
    <xf numFmtId="170" fontId="62" fillId="57" borderId="0" xfId="0" applyNumberFormat="1" applyFont="1" applyFill="1" applyAlignment="1">
      <alignment horizontal="center" vertical="center" wrapText="1"/>
    </xf>
    <xf numFmtId="9" fontId="86" fillId="57" borderId="0" xfId="0" applyNumberFormat="1" applyFont="1" applyFill="1" applyAlignment="1">
      <alignment vertical="center"/>
    </xf>
    <xf numFmtId="0" fontId="21" fillId="58" borderId="2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5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158" xfId="0" applyFont="1" applyBorder="1" applyAlignment="1" applyProtection="1">
      <alignment horizontal="center" vertical="center" wrapText="1"/>
      <protection locked="0"/>
    </xf>
    <xf numFmtId="2" fontId="17" fillId="0" borderId="158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center" vertical="center" wrapText="1"/>
    </xf>
    <xf numFmtId="0" fontId="21" fillId="58" borderId="44" xfId="0" applyFont="1" applyFill="1" applyBorder="1" applyAlignment="1">
      <alignment horizontal="center" vertical="center" wrapText="1"/>
    </xf>
    <xf numFmtId="9" fontId="8" fillId="0" borderId="61" xfId="0" applyNumberFormat="1" applyFont="1" applyBorder="1" applyAlignment="1" applyProtection="1">
      <alignment horizontal="center"/>
      <protection locked="0"/>
    </xf>
    <xf numFmtId="9" fontId="8" fillId="0" borderId="44" xfId="0" applyNumberFormat="1" applyFont="1" applyBorder="1" applyAlignment="1" applyProtection="1">
      <alignment horizontal="center"/>
      <protection locked="0"/>
    </xf>
    <xf numFmtId="9" fontId="8" fillId="0" borderId="68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vertical="center" wrapText="1"/>
    </xf>
    <xf numFmtId="9" fontId="3" fillId="0" borderId="35" xfId="0" applyNumberFormat="1" applyFont="1" applyBorder="1" applyAlignment="1">
      <alignment horizontal="center" vertical="center" wrapText="1"/>
    </xf>
    <xf numFmtId="9" fontId="3" fillId="0" borderId="37" xfId="0" applyNumberFormat="1" applyFont="1" applyBorder="1" applyAlignment="1">
      <alignment vertical="center" wrapText="1"/>
    </xf>
    <xf numFmtId="9" fontId="3" fillId="0" borderId="29" xfId="0" applyNumberFormat="1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vertical="center" wrapText="1"/>
    </xf>
    <xf numFmtId="9" fontId="0" fillId="0" borderId="35" xfId="0" applyNumberFormat="1" applyBorder="1" applyAlignment="1">
      <alignment horizontal="center" vertical="center" wrapText="1"/>
    </xf>
    <xf numFmtId="0" fontId="21" fillId="61" borderId="3" xfId="0" applyFont="1" applyFill="1" applyBorder="1" applyAlignment="1">
      <alignment horizontal="center" vertical="center" wrapText="1"/>
    </xf>
    <xf numFmtId="0" fontId="17" fillId="61" borderId="69" xfId="0" applyFont="1" applyFill="1" applyBorder="1" applyAlignment="1" applyProtection="1">
      <alignment horizontal="center" vertical="center" wrapText="1"/>
      <protection locked="0"/>
    </xf>
    <xf numFmtId="0" fontId="17" fillId="61" borderId="47" xfId="0" applyFont="1" applyFill="1" applyBorder="1" applyAlignment="1" applyProtection="1">
      <alignment horizontal="center" vertical="center" wrapText="1"/>
      <protection locked="0"/>
    </xf>
    <xf numFmtId="2" fontId="17" fillId="61" borderId="49" xfId="0" applyNumberFormat="1" applyFont="1" applyFill="1" applyBorder="1" applyAlignment="1" applyProtection="1">
      <alignment horizontal="center" vertical="center" wrapText="1"/>
      <protection locked="0"/>
    </xf>
    <xf numFmtId="0" fontId="17" fillId="61" borderId="66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17" fillId="9" borderId="69" xfId="0" applyFont="1" applyFill="1" applyBorder="1" applyAlignment="1" applyProtection="1">
      <alignment horizontal="center" vertical="center" wrapText="1"/>
      <protection locked="0"/>
    </xf>
    <xf numFmtId="0" fontId="17" fillId="9" borderId="47" xfId="0" applyFont="1" applyFill="1" applyBorder="1" applyAlignment="1" applyProtection="1">
      <alignment horizontal="center" vertical="center" wrapText="1"/>
      <protection locked="0"/>
    </xf>
    <xf numFmtId="0" fontId="17" fillId="9" borderId="49" xfId="0" applyFont="1" applyFill="1" applyBorder="1" applyAlignment="1" applyProtection="1">
      <alignment horizontal="center" vertical="center" wrapText="1"/>
      <protection locked="0"/>
    </xf>
    <xf numFmtId="0" fontId="17" fillId="9" borderId="66" xfId="0" applyFont="1" applyFill="1" applyBorder="1" applyAlignment="1">
      <alignment horizontal="center" vertical="center" wrapText="1"/>
    </xf>
    <xf numFmtId="0" fontId="31" fillId="13" borderId="27" xfId="0" applyFont="1" applyFill="1" applyBorder="1" applyAlignment="1">
      <alignment horizontal="center" vertical="center" wrapText="1"/>
    </xf>
    <xf numFmtId="2" fontId="32" fillId="13" borderId="14" xfId="0" applyNumberFormat="1" applyFont="1" applyFill="1" applyBorder="1" applyAlignment="1">
      <alignment horizontal="center" vertical="center" wrapText="1"/>
    </xf>
    <xf numFmtId="2" fontId="32" fillId="13" borderId="24" xfId="0" applyNumberFormat="1" applyFont="1" applyFill="1" applyBorder="1" applyAlignment="1">
      <alignment horizontal="center" vertical="center" wrapText="1"/>
    </xf>
    <xf numFmtId="2" fontId="32" fillId="13" borderId="158" xfId="0" applyNumberFormat="1" applyFont="1" applyFill="1" applyBorder="1" applyAlignment="1">
      <alignment horizontal="center" vertical="center" wrapText="1"/>
    </xf>
    <xf numFmtId="2" fontId="32" fillId="13" borderId="12" xfId="0" applyNumberFormat="1" applyFont="1" applyFill="1" applyBorder="1" applyAlignment="1">
      <alignment horizontal="center" vertical="center" wrapText="1"/>
    </xf>
    <xf numFmtId="0" fontId="42" fillId="9" borderId="15" xfId="0" applyFont="1" applyFill="1" applyBorder="1" applyAlignment="1">
      <alignment horizontal="center" vertical="center"/>
    </xf>
    <xf numFmtId="0" fontId="42" fillId="9" borderId="16" xfId="0" applyFont="1" applyFill="1" applyBorder="1" applyAlignment="1">
      <alignment horizontal="center" vertical="center"/>
    </xf>
    <xf numFmtId="0" fontId="45" fillId="3" borderId="15" xfId="0" applyFont="1" applyFill="1" applyBorder="1" applyAlignment="1">
      <alignment horizontal="center" vertical="center" wrapText="1"/>
    </xf>
    <xf numFmtId="0" fontId="45" fillId="3" borderId="48" xfId="0" applyFont="1" applyFill="1" applyBorder="1" applyAlignment="1">
      <alignment vertical="center" wrapText="1"/>
    </xf>
    <xf numFmtId="0" fontId="45" fillId="3" borderId="49" xfId="0" applyFont="1" applyFill="1" applyBorder="1" applyAlignment="1">
      <alignment vertical="center" wrapText="1"/>
    </xf>
    <xf numFmtId="0" fontId="45" fillId="3" borderId="31" xfId="0" applyFont="1" applyFill="1" applyBorder="1" applyAlignment="1">
      <alignment horizontal="center" vertical="center" wrapText="1"/>
    </xf>
    <xf numFmtId="0" fontId="0" fillId="3" borderId="0" xfId="0" applyFill="1"/>
    <xf numFmtId="0" fontId="45" fillId="3" borderId="28" xfId="0" applyFont="1" applyFill="1" applyBorder="1" applyAlignment="1">
      <alignment vertical="center" wrapText="1"/>
    </xf>
    <xf numFmtId="0" fontId="42" fillId="3" borderId="48" xfId="0" applyFont="1" applyFill="1" applyBorder="1" applyAlignment="1">
      <alignment horizontal="center" vertical="center"/>
    </xf>
    <xf numFmtId="0" fontId="45" fillId="3" borderId="30" xfId="0" applyFont="1" applyFill="1" applyBorder="1" applyAlignment="1">
      <alignment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/>
    </xf>
    <xf numFmtId="0" fontId="45" fillId="3" borderId="31" xfId="0" applyFont="1" applyFill="1" applyBorder="1" applyAlignment="1">
      <alignment horizontal="center" vertical="top" wrapText="1"/>
    </xf>
    <xf numFmtId="0" fontId="45" fillId="3" borderId="28" xfId="0" applyFont="1" applyFill="1" applyBorder="1" applyAlignment="1">
      <alignment horizontal="center" vertical="top" wrapText="1"/>
    </xf>
    <xf numFmtId="0" fontId="45" fillId="3" borderId="30" xfId="0" applyFont="1" applyFill="1" applyBorder="1" applyAlignment="1">
      <alignment horizontal="center" vertical="top" wrapText="1"/>
    </xf>
    <xf numFmtId="0" fontId="42" fillId="3" borderId="10" xfId="0" applyFont="1" applyFill="1" applyBorder="1" applyAlignment="1">
      <alignment horizontal="center" vertical="center"/>
    </xf>
    <xf numFmtId="0" fontId="45" fillId="58" borderId="15" xfId="0" applyFont="1" applyFill="1" applyBorder="1" applyAlignment="1">
      <alignment horizontal="center" vertical="center" wrapText="1"/>
    </xf>
    <xf numFmtId="0" fontId="45" fillId="58" borderId="10" xfId="0" applyFont="1" applyFill="1" applyBorder="1" applyAlignment="1">
      <alignment horizontal="center" vertical="center" wrapText="1"/>
    </xf>
    <xf numFmtId="0" fontId="42" fillId="58" borderId="9" xfId="0" applyFont="1" applyFill="1" applyBorder="1" applyAlignment="1">
      <alignment horizontal="center" vertical="center"/>
    </xf>
    <xf numFmtId="0" fontId="45" fillId="58" borderId="42" xfId="0" applyFont="1" applyFill="1" applyBorder="1" applyAlignment="1">
      <alignment horizontal="center" vertical="center" wrapText="1"/>
    </xf>
    <xf numFmtId="0" fontId="42" fillId="58" borderId="57" xfId="0" applyFont="1" applyFill="1" applyBorder="1" applyAlignment="1">
      <alignment horizontal="center" vertical="center"/>
    </xf>
    <xf numFmtId="0" fontId="45" fillId="58" borderId="28" xfId="0" applyFont="1" applyFill="1" applyBorder="1" applyAlignment="1">
      <alignment horizontal="center" vertical="center" wrapText="1"/>
    </xf>
    <xf numFmtId="0" fontId="45" fillId="58" borderId="28" xfId="0" applyFont="1" applyFill="1" applyBorder="1" applyAlignment="1">
      <alignment vertical="center" wrapText="1"/>
    </xf>
    <xf numFmtId="0" fontId="42" fillId="58" borderId="38" xfId="0" applyFont="1" applyFill="1" applyBorder="1" applyAlignment="1">
      <alignment horizontal="center" vertical="center"/>
    </xf>
    <xf numFmtId="0" fontId="45" fillId="51" borderId="15" xfId="0" applyFont="1" applyFill="1" applyBorder="1" applyAlignment="1">
      <alignment horizontal="center" vertical="center" wrapText="1"/>
    </xf>
    <xf numFmtId="0" fontId="45" fillId="51" borderId="15" xfId="0" applyFont="1" applyFill="1" applyBorder="1" applyAlignment="1">
      <alignment vertical="center" wrapText="1"/>
    </xf>
    <xf numFmtId="0" fontId="45" fillId="51" borderId="39" xfId="0" applyFont="1" applyFill="1" applyBorder="1" applyAlignment="1">
      <alignment vertical="center" wrapText="1"/>
    </xf>
    <xf numFmtId="0" fontId="42" fillId="51" borderId="10" xfId="0" applyFont="1" applyFill="1" applyBorder="1" applyAlignment="1">
      <alignment horizontal="center" vertical="center"/>
    </xf>
    <xf numFmtId="0" fontId="42" fillId="51" borderId="9" xfId="0" applyFont="1" applyFill="1" applyBorder="1" applyAlignment="1">
      <alignment horizontal="center" vertical="center"/>
    </xf>
    <xf numFmtId="0" fontId="45" fillId="51" borderId="10" xfId="0" applyFont="1" applyFill="1" applyBorder="1" applyAlignment="1">
      <alignment horizontal="center" vertical="center" wrapText="1"/>
    </xf>
    <xf numFmtId="0" fontId="45" fillId="51" borderId="28" xfId="0" applyFont="1" applyFill="1" applyBorder="1" applyAlignment="1">
      <alignment vertical="center" wrapText="1"/>
    </xf>
    <xf numFmtId="0" fontId="45" fillId="27" borderId="15" xfId="0" applyFont="1" applyFill="1" applyBorder="1" applyAlignment="1">
      <alignment horizontal="center" vertical="center" wrapText="1"/>
    </xf>
    <xf numFmtId="0" fontId="45" fillId="27" borderId="15" xfId="0" applyFont="1" applyFill="1" applyBorder="1" applyAlignment="1">
      <alignment horizontal="center" vertical="center"/>
    </xf>
    <xf numFmtId="0" fontId="42" fillId="27" borderId="15" xfId="0" applyFont="1" applyFill="1" applyBorder="1" applyAlignment="1">
      <alignment horizontal="center" vertical="center"/>
    </xf>
    <xf numFmtId="0" fontId="42" fillId="27" borderId="16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 wrapText="1"/>
    </xf>
    <xf numFmtId="0" fontId="42" fillId="27" borderId="10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/>
    </xf>
    <xf numFmtId="0" fontId="42" fillId="27" borderId="9" xfId="0" applyFont="1" applyFill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 wrapText="1"/>
    </xf>
    <xf numFmtId="0" fontId="45" fillId="27" borderId="31" xfId="0" applyFont="1" applyFill="1" applyBorder="1" applyAlignment="1">
      <alignment horizontal="center" vertical="center"/>
    </xf>
    <xf numFmtId="0" fontId="42" fillId="27" borderId="48" xfId="0" applyFont="1" applyFill="1" applyBorder="1" applyAlignment="1">
      <alignment horizontal="center" vertical="center"/>
    </xf>
    <xf numFmtId="0" fontId="45" fillId="27" borderId="28" xfId="0" applyFont="1" applyFill="1" applyBorder="1" applyAlignment="1">
      <alignment vertical="center"/>
    </xf>
    <xf numFmtId="0" fontId="42" fillId="27" borderId="31" xfId="0" applyFont="1" applyFill="1" applyBorder="1" applyAlignment="1">
      <alignment horizontal="center" vertical="center" wrapText="1"/>
    </xf>
    <xf numFmtId="0" fontId="42" fillId="27" borderId="31" xfId="0" applyFont="1" applyFill="1" applyBorder="1" applyAlignment="1">
      <alignment horizontal="center" vertical="center"/>
    </xf>
    <xf numFmtId="0" fontId="45" fillId="13" borderId="10" xfId="0" applyFont="1" applyFill="1" applyBorder="1" applyAlignment="1">
      <alignment horizontal="center" vertical="center"/>
    </xf>
    <xf numFmtId="0" fontId="42" fillId="13" borderId="10" xfId="0" applyFont="1" applyFill="1" applyBorder="1" applyAlignment="1">
      <alignment horizontal="center" vertical="center" wrapText="1"/>
    </xf>
    <xf numFmtId="0" fontId="42" fillId="13" borderId="10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42" fillId="31" borderId="10" xfId="0" applyFont="1" applyFill="1" applyBorder="1" applyAlignment="1">
      <alignment horizontal="center" vertical="center" wrapText="1"/>
    </xf>
    <xf numFmtId="0" fontId="45" fillId="31" borderId="15" xfId="0" applyFont="1" applyFill="1" applyBorder="1" applyAlignment="1">
      <alignment horizontal="center" vertical="center"/>
    </xf>
    <xf numFmtId="0" fontId="42" fillId="31" borderId="15" xfId="0" applyFont="1" applyFill="1" applyBorder="1" applyAlignment="1">
      <alignment horizontal="center" vertical="center" wrapText="1"/>
    </xf>
    <xf numFmtId="0" fontId="42" fillId="31" borderId="17" xfId="0" applyFont="1" applyFill="1" applyBorder="1" applyAlignment="1">
      <alignment horizontal="center" vertical="center"/>
    </xf>
    <xf numFmtId="0" fontId="42" fillId="31" borderId="20" xfId="0" applyFont="1" applyFill="1" applyBorder="1" applyAlignment="1">
      <alignment horizontal="center" vertical="center"/>
    </xf>
    <xf numFmtId="0" fontId="45" fillId="31" borderId="42" xfId="0" applyFont="1" applyFill="1" applyBorder="1" applyAlignment="1">
      <alignment horizontal="center" vertical="center"/>
    </xf>
    <xf numFmtId="0" fontId="42" fillId="31" borderId="42" xfId="0" applyFont="1" applyFill="1" applyBorder="1" applyAlignment="1">
      <alignment horizontal="center" vertical="center" wrapText="1"/>
    </xf>
    <xf numFmtId="0" fontId="42" fillId="31" borderId="46" xfId="0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 wrapText="1"/>
    </xf>
    <xf numFmtId="0" fontId="44" fillId="14" borderId="65" xfId="0" applyFont="1" applyFill="1" applyBorder="1" applyAlignment="1">
      <alignment horizontal="center" vertical="center" wrapText="1"/>
    </xf>
    <xf numFmtId="0" fontId="45" fillId="13" borderId="15" xfId="0" applyFont="1" applyFill="1" applyBorder="1" applyAlignment="1">
      <alignment horizontal="center" vertical="center"/>
    </xf>
    <xf numFmtId="0" fontId="42" fillId="13" borderId="15" xfId="0" applyFont="1" applyFill="1" applyBorder="1" applyAlignment="1">
      <alignment horizontal="center" vertical="center" wrapText="1"/>
    </xf>
    <xf numFmtId="0" fontId="42" fillId="13" borderId="17" xfId="0" applyFont="1" applyFill="1" applyBorder="1" applyAlignment="1">
      <alignment horizontal="center" vertical="center"/>
    </xf>
    <xf numFmtId="0" fontId="42" fillId="13" borderId="20" xfId="0" applyFont="1" applyFill="1" applyBorder="1" applyAlignment="1">
      <alignment horizontal="center" vertical="center"/>
    </xf>
    <xf numFmtId="0" fontId="45" fillId="13" borderId="42" xfId="0" applyFont="1" applyFill="1" applyBorder="1" applyAlignment="1">
      <alignment horizontal="center" vertical="center"/>
    </xf>
    <xf numFmtId="0" fontId="42" fillId="13" borderId="42" xfId="0" applyFont="1" applyFill="1" applyBorder="1" applyAlignment="1">
      <alignment horizontal="center" vertical="center" wrapText="1"/>
    </xf>
    <xf numFmtId="0" fontId="42" fillId="13" borderId="46" xfId="0" applyFont="1" applyFill="1" applyBorder="1" applyAlignment="1">
      <alignment horizontal="center" vertical="center"/>
    </xf>
    <xf numFmtId="0" fontId="45" fillId="13" borderId="12" xfId="0" applyFont="1" applyFill="1" applyBorder="1" applyAlignment="1">
      <alignment horizontal="left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45" fillId="27" borderId="12" xfId="0" applyFont="1" applyFill="1" applyBorder="1" applyAlignment="1">
      <alignment vertical="center" wrapText="1"/>
    </xf>
    <xf numFmtId="0" fontId="45" fillId="27" borderId="19" xfId="0" applyFont="1" applyFill="1" applyBorder="1" applyAlignment="1">
      <alignment vertical="center" wrapText="1"/>
    </xf>
    <xf numFmtId="0" fontId="44" fillId="31" borderId="12" xfId="0" applyFont="1" applyFill="1" applyBorder="1" applyAlignment="1">
      <alignment horizontal="center" vertical="center" wrapText="1"/>
    </xf>
    <xf numFmtId="0" fontId="45" fillId="51" borderId="12" xfId="0" applyFont="1" applyFill="1" applyBorder="1" applyAlignment="1">
      <alignment vertical="center" wrapText="1"/>
    </xf>
    <xf numFmtId="0" fontId="45" fillId="51" borderId="19" xfId="0" applyFont="1" applyFill="1" applyBorder="1" applyAlignment="1">
      <alignment vertical="center" wrapText="1"/>
    </xf>
    <xf numFmtId="0" fontId="44" fillId="26" borderId="27" xfId="0" applyFont="1" applyFill="1" applyBorder="1" applyAlignment="1">
      <alignment horizontal="center" vertical="center" wrapText="1"/>
    </xf>
    <xf numFmtId="0" fontId="45" fillId="58" borderId="67" xfId="0" applyFont="1" applyFill="1" applyBorder="1" applyAlignment="1">
      <alignment vertical="center" wrapText="1"/>
    </xf>
    <xf numFmtId="0" fontId="44" fillId="14" borderId="12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vertical="center" wrapText="1"/>
    </xf>
    <xf numFmtId="0" fontId="45" fillId="3" borderId="19" xfId="0" applyFont="1" applyFill="1" applyBorder="1" applyAlignment="1">
      <alignment vertical="center" wrapText="1"/>
    </xf>
    <xf numFmtId="0" fontId="45" fillId="3" borderId="67" xfId="0" applyFont="1" applyFill="1" applyBorder="1" applyAlignment="1">
      <alignment vertical="center" wrapText="1"/>
    </xf>
    <xf numFmtId="0" fontId="44" fillId="29" borderId="12" xfId="0" applyFont="1" applyFill="1" applyBorder="1" applyAlignment="1">
      <alignment vertical="center" wrapText="1"/>
    </xf>
    <xf numFmtId="0" fontId="45" fillId="9" borderId="12" xfId="0" applyFont="1" applyFill="1" applyBorder="1" applyAlignment="1">
      <alignment vertical="center" wrapText="1"/>
    </xf>
    <xf numFmtId="0" fontId="45" fillId="9" borderId="19" xfId="0" applyFont="1" applyFill="1" applyBorder="1" applyAlignment="1">
      <alignment vertical="center" wrapText="1"/>
    </xf>
    <xf numFmtId="0" fontId="81" fillId="35" borderId="43" xfId="0" applyFont="1" applyFill="1" applyBorder="1" applyAlignment="1">
      <alignment horizontal="center" vertical="center" wrapText="1"/>
    </xf>
    <xf numFmtId="0" fontId="81" fillId="35" borderId="27" xfId="0" applyFont="1" applyFill="1" applyBorder="1" applyAlignment="1">
      <alignment horizontal="center" vertical="center" wrapText="1"/>
    </xf>
    <xf numFmtId="0" fontId="81" fillId="35" borderId="44" xfId="0" applyFont="1" applyFill="1" applyBorder="1" applyAlignment="1">
      <alignment horizontal="center" vertical="center" wrapText="1"/>
    </xf>
    <xf numFmtId="0" fontId="81" fillId="35" borderId="3" xfId="0" applyFont="1" applyFill="1" applyBorder="1" applyAlignment="1">
      <alignment horizontal="center" vertical="center" wrapText="1"/>
    </xf>
    <xf numFmtId="0" fontId="81" fillId="35" borderId="6" xfId="0" applyFont="1" applyFill="1" applyBorder="1" applyAlignment="1">
      <alignment horizontal="center" vertical="center" wrapText="1"/>
    </xf>
    <xf numFmtId="0" fontId="44" fillId="35" borderId="39" xfId="0" applyFont="1" applyFill="1" applyBorder="1" applyAlignment="1">
      <alignment horizontal="center" vertical="center" wrapText="1"/>
    </xf>
    <xf numFmtId="0" fontId="44" fillId="35" borderId="40" xfId="0" applyFont="1" applyFill="1" applyBorder="1" applyAlignment="1">
      <alignment horizontal="center" vertical="center" wrapText="1"/>
    </xf>
    <xf numFmtId="0" fontId="44" fillId="62" borderId="12" xfId="0" applyFont="1" applyFill="1" applyBorder="1" applyAlignment="1">
      <alignment vertical="center" wrapText="1"/>
    </xf>
    <xf numFmtId="0" fontId="40" fillId="0" borderId="10" xfId="6" applyFont="1" applyBorder="1" applyAlignment="1">
      <alignment horizontal="left" vertical="center" wrapText="1"/>
    </xf>
    <xf numFmtId="0" fontId="40" fillId="0" borderId="10" xfId="6" applyFont="1" applyBorder="1" applyAlignment="1">
      <alignment horizontal="left" vertical="center"/>
    </xf>
    <xf numFmtId="9" fontId="5" fillId="13" borderId="22" xfId="6" applyNumberFormat="1" applyFont="1" applyFill="1" applyBorder="1" applyAlignment="1">
      <alignment horizontal="center" vertical="center"/>
    </xf>
    <xf numFmtId="9" fontId="5" fillId="13" borderId="68" xfId="6" applyNumberFormat="1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31" fillId="0" borderId="10" xfId="6" applyFont="1" applyBorder="1" applyAlignment="1">
      <alignment horizontal="center" vertical="center"/>
    </xf>
    <xf numFmtId="0" fontId="5" fillId="26" borderId="7" xfId="6" applyFont="1" applyFill="1" applyBorder="1" applyAlignment="1">
      <alignment horizontal="center" vertical="center" wrapText="1"/>
    </xf>
    <xf numFmtId="0" fontId="5" fillId="26" borderId="21" xfId="6" applyFont="1" applyFill="1" applyBorder="1" applyAlignment="1">
      <alignment horizontal="center" vertical="center" wrapText="1"/>
    </xf>
    <xf numFmtId="0" fontId="102" fillId="26" borderId="22" xfId="6" applyFont="1" applyFill="1" applyBorder="1" applyAlignment="1" applyProtection="1">
      <alignment horizontal="center" vertical="center" wrapText="1"/>
      <protection locked="0"/>
    </xf>
    <xf numFmtId="0" fontId="5" fillId="26" borderId="68" xfId="6" applyFont="1" applyFill="1" applyBorder="1" applyAlignment="1" applyProtection="1">
      <alignment horizontal="center" vertical="center" wrapText="1"/>
      <protection locked="0"/>
    </xf>
    <xf numFmtId="9" fontId="5" fillId="0" borderId="16" xfId="6" applyNumberFormat="1" applyFont="1" applyBorder="1" applyAlignment="1">
      <alignment horizontal="center" vertical="center"/>
    </xf>
    <xf numFmtId="9" fontId="5" fillId="0" borderId="61" xfId="6" applyNumberFormat="1" applyFont="1" applyBorder="1" applyAlignment="1">
      <alignment horizontal="center" vertical="center"/>
    </xf>
    <xf numFmtId="9" fontId="5" fillId="0" borderId="9" xfId="6" applyNumberFormat="1" applyFont="1" applyBorder="1" applyAlignment="1">
      <alignment horizontal="center" vertical="center"/>
    </xf>
    <xf numFmtId="9" fontId="5" fillId="0" borderId="64" xfId="6" applyNumberFormat="1" applyFont="1" applyBorder="1" applyAlignment="1">
      <alignment horizontal="center" vertical="center"/>
    </xf>
    <xf numFmtId="9" fontId="5" fillId="0" borderId="57" xfId="6" applyNumberFormat="1" applyFont="1" applyBorder="1" applyAlignment="1">
      <alignment horizontal="center" vertical="center"/>
    </xf>
    <xf numFmtId="9" fontId="5" fillId="0" borderId="62" xfId="6" applyNumberFormat="1" applyFont="1" applyBorder="1" applyAlignment="1">
      <alignment horizontal="center" vertical="center"/>
    </xf>
    <xf numFmtId="0" fontId="17" fillId="0" borderId="19" xfId="6" applyFont="1" applyBorder="1" applyAlignment="1">
      <alignment horizontal="center" vertical="center" wrapText="1"/>
    </xf>
    <xf numFmtId="0" fontId="17" fillId="0" borderId="67" xfId="6" applyFont="1" applyBorder="1" applyAlignment="1">
      <alignment horizontal="center" vertical="center" wrapText="1"/>
    </xf>
    <xf numFmtId="0" fontId="17" fillId="27" borderId="19" xfId="6" applyFont="1" applyFill="1" applyBorder="1" applyAlignment="1">
      <alignment horizontal="center" vertical="center" wrapText="1"/>
    </xf>
    <xf numFmtId="0" fontId="17" fillId="27" borderId="67" xfId="6" applyFont="1" applyFill="1" applyBorder="1" applyAlignment="1">
      <alignment horizontal="center" vertical="center" wrapText="1"/>
    </xf>
    <xf numFmtId="9" fontId="17" fillId="0" borderId="19" xfId="8" applyFont="1" applyFill="1" applyBorder="1" applyAlignment="1" applyProtection="1">
      <alignment horizontal="center" vertical="center" wrapText="1"/>
    </xf>
    <xf numFmtId="9" fontId="17" fillId="0" borderId="67" xfId="8" applyFont="1" applyFill="1" applyBorder="1" applyAlignment="1" applyProtection="1">
      <alignment horizontal="center" vertical="center" wrapText="1"/>
    </xf>
    <xf numFmtId="9" fontId="24" fillId="3" borderId="27" xfId="8" applyFont="1" applyFill="1" applyBorder="1" applyAlignment="1">
      <alignment horizontal="center" vertical="center" wrapText="1"/>
    </xf>
    <xf numFmtId="9" fontId="24" fillId="3" borderId="19" xfId="8" applyFont="1" applyFill="1" applyBorder="1" applyAlignment="1">
      <alignment horizontal="center" vertical="center" wrapText="1"/>
    </xf>
    <xf numFmtId="9" fontId="24" fillId="3" borderId="67" xfId="8" applyFont="1" applyFill="1" applyBorder="1" applyAlignment="1">
      <alignment horizontal="center" vertical="center" wrapText="1"/>
    </xf>
    <xf numFmtId="0" fontId="24" fillId="30" borderId="65" xfId="6" applyFont="1" applyFill="1" applyBorder="1" applyAlignment="1">
      <alignment horizontal="center" vertical="center" wrapText="1"/>
    </xf>
    <xf numFmtId="0" fontId="24" fillId="30" borderId="66" xfId="6" applyFont="1" applyFill="1" applyBorder="1" applyAlignment="1">
      <alignment horizontal="center" vertical="center" wrapText="1"/>
    </xf>
    <xf numFmtId="0" fontId="24" fillId="30" borderId="68" xfId="6" applyFont="1" applyFill="1" applyBorder="1" applyAlignment="1">
      <alignment horizontal="center" vertical="center" wrapText="1"/>
    </xf>
    <xf numFmtId="0" fontId="5" fillId="0" borderId="66" xfId="6" applyFont="1" applyBorder="1" applyAlignment="1" applyProtection="1">
      <alignment horizontal="center" vertical="center" wrapText="1"/>
      <protection locked="0"/>
    </xf>
    <xf numFmtId="0" fontId="5" fillId="0" borderId="68" xfId="6" applyFont="1" applyBorder="1" applyAlignment="1" applyProtection="1">
      <alignment horizontal="center" vertical="center" wrapText="1"/>
      <protection locked="0"/>
    </xf>
    <xf numFmtId="0" fontId="5" fillId="30" borderId="65" xfId="6" applyFont="1" applyFill="1" applyBorder="1" applyAlignment="1" applyProtection="1">
      <alignment horizontal="center" vertical="center" wrapText="1"/>
      <protection locked="0"/>
    </xf>
    <xf numFmtId="0" fontId="5" fillId="30" borderId="66" xfId="6" applyFont="1" applyFill="1" applyBorder="1" applyAlignment="1" applyProtection="1">
      <alignment horizontal="center" vertical="center" wrapText="1"/>
      <protection locked="0"/>
    </xf>
    <xf numFmtId="0" fontId="5" fillId="30" borderId="68" xfId="6" applyFont="1" applyFill="1" applyBorder="1" applyAlignment="1" applyProtection="1">
      <alignment horizontal="center" vertical="center" wrapText="1"/>
      <protection locked="0"/>
    </xf>
    <xf numFmtId="0" fontId="5" fillId="31" borderId="1" xfId="6" applyFont="1" applyFill="1" applyBorder="1" applyAlignment="1">
      <alignment horizontal="center" vertical="center" wrapText="1"/>
    </xf>
    <xf numFmtId="0" fontId="5" fillId="31" borderId="15" xfId="6" applyFont="1" applyFill="1" applyBorder="1" applyAlignment="1">
      <alignment horizontal="center" vertical="center" wrapText="1"/>
    </xf>
    <xf numFmtId="0" fontId="5" fillId="31" borderId="17" xfId="6" applyFont="1" applyFill="1" applyBorder="1" applyAlignment="1">
      <alignment horizontal="center" vertical="center" wrapText="1"/>
    </xf>
    <xf numFmtId="0" fontId="5" fillId="30" borderId="27" xfId="6" applyFont="1" applyFill="1" applyBorder="1" applyAlignment="1">
      <alignment horizontal="center" vertical="center" wrapText="1"/>
    </xf>
    <xf numFmtId="0" fontId="5" fillId="30" borderId="67" xfId="6" applyFont="1" applyFill="1" applyBorder="1" applyAlignment="1">
      <alignment horizontal="center" vertical="center" wrapText="1"/>
    </xf>
    <xf numFmtId="0" fontId="5" fillId="30" borderId="44" xfId="6" applyFont="1" applyFill="1" applyBorder="1" applyAlignment="1">
      <alignment horizontal="center" vertical="center" wrapText="1"/>
    </xf>
    <xf numFmtId="0" fontId="5" fillId="30" borderId="26" xfId="6" applyFont="1" applyFill="1" applyBorder="1" applyAlignment="1">
      <alignment horizontal="center" vertical="center" wrapText="1"/>
    </xf>
    <xf numFmtId="0" fontId="32" fillId="0" borderId="14" xfId="6" applyFont="1" applyBorder="1" applyAlignment="1">
      <alignment horizontal="center" vertical="center" wrapText="1"/>
    </xf>
    <xf numFmtId="0" fontId="32" fillId="0" borderId="24" xfId="6" applyFont="1" applyBorder="1" applyAlignment="1">
      <alignment horizontal="center" vertical="center" wrapText="1"/>
    </xf>
    <xf numFmtId="0" fontId="32" fillId="0" borderId="63" xfId="6" applyFont="1" applyBorder="1" applyAlignment="1">
      <alignment horizontal="center" vertical="center" wrapText="1"/>
    </xf>
    <xf numFmtId="0" fontId="101" fillId="0" borderId="0" xfId="6" applyFont="1" applyAlignment="1">
      <alignment horizontal="center" vertical="center" wrapText="1"/>
    </xf>
    <xf numFmtId="0" fontId="103" fillId="26" borderId="43" xfId="6" applyFont="1" applyFill="1" applyBorder="1" applyAlignment="1" applyProtection="1">
      <alignment horizontal="center" vertical="center" wrapText="1"/>
      <protection locked="0"/>
    </xf>
    <xf numFmtId="0" fontId="101" fillId="26" borderId="3" xfId="6" applyFont="1" applyFill="1" applyBorder="1" applyAlignment="1" applyProtection="1">
      <alignment horizontal="center" vertical="center" wrapText="1"/>
      <protection locked="0"/>
    </xf>
    <xf numFmtId="0" fontId="101" fillId="26" borderId="44" xfId="6" applyFont="1" applyFill="1" applyBorder="1" applyAlignment="1" applyProtection="1">
      <alignment horizontal="center" vertical="center" wrapText="1"/>
      <protection locked="0"/>
    </xf>
    <xf numFmtId="15" fontId="8" fillId="0" borderId="65" xfId="6" applyNumberFormat="1" applyFont="1" applyBorder="1" applyAlignment="1" applyProtection="1">
      <alignment horizontal="center" vertical="center" wrapText="1"/>
      <protection locked="0"/>
    </xf>
    <xf numFmtId="15" fontId="8" fillId="0" borderId="66" xfId="6" applyNumberFormat="1" applyFont="1" applyBorder="1" applyAlignment="1" applyProtection="1">
      <alignment horizontal="center" vertical="center" wrapText="1"/>
      <protection locked="0"/>
    </xf>
    <xf numFmtId="15" fontId="8" fillId="0" borderId="68" xfId="6" applyNumberFormat="1" applyFont="1" applyBorder="1" applyAlignment="1" applyProtection="1">
      <alignment horizontal="center" vertical="center" wrapText="1"/>
      <protection locked="0"/>
    </xf>
    <xf numFmtId="0" fontId="5" fillId="0" borderId="14" xfId="6" applyFont="1" applyBorder="1" applyAlignment="1">
      <alignment horizontal="center" vertical="center" wrapText="1"/>
    </xf>
    <xf numFmtId="0" fontId="5" fillId="0" borderId="24" xfId="6" applyFont="1" applyBorder="1" applyAlignment="1">
      <alignment horizontal="center" vertical="center" wrapText="1"/>
    </xf>
    <xf numFmtId="0" fontId="5" fillId="0" borderId="63" xfId="6" applyFont="1" applyBorder="1" applyAlignment="1">
      <alignment horizontal="center" vertical="center" wrapText="1"/>
    </xf>
    <xf numFmtId="0" fontId="32" fillId="0" borderId="27" xfId="6" applyFont="1" applyBorder="1" applyAlignment="1">
      <alignment horizontal="center" vertical="center" wrapText="1"/>
    </xf>
    <xf numFmtId="0" fontId="32" fillId="0" borderId="19" xfId="6" applyFont="1" applyBorder="1" applyAlignment="1">
      <alignment horizontal="center" vertical="center" wrapText="1"/>
    </xf>
    <xf numFmtId="0" fontId="32" fillId="0" borderId="67" xfId="6" applyFont="1" applyBorder="1" applyAlignment="1">
      <alignment horizontal="center" vertical="center" wrapText="1"/>
    </xf>
    <xf numFmtId="49" fontId="2" fillId="25" borderId="7" xfId="7" applyNumberFormat="1" applyFont="1" applyFill="1" applyBorder="1" applyAlignment="1">
      <alignment horizontal="center" vertical="center" wrapText="1"/>
    </xf>
    <xf numFmtId="49" fontId="2" fillId="25" borderId="22" xfId="7" applyNumberFormat="1" applyFont="1" applyFill="1" applyBorder="1" applyAlignment="1">
      <alignment horizontal="center" vertical="center" wrapText="1"/>
    </xf>
    <xf numFmtId="49" fontId="3" fillId="0" borderId="65" xfId="7" applyNumberFormat="1" applyFont="1" applyBorder="1" applyAlignment="1">
      <alignment horizontal="left" vertical="center" wrapText="1"/>
    </xf>
    <xf numFmtId="49" fontId="3" fillId="0" borderId="70" xfId="7" applyNumberFormat="1" applyFont="1" applyBorder="1" applyAlignment="1">
      <alignment horizontal="left" vertical="center" wrapText="1"/>
    </xf>
    <xf numFmtId="49" fontId="2" fillId="25" borderId="36" xfId="7" applyNumberFormat="1" applyFont="1" applyFill="1" applyBorder="1" applyAlignment="1">
      <alignment horizontal="center" vertical="center" wrapText="1"/>
    </xf>
    <xf numFmtId="49" fontId="2" fillId="25" borderId="13" xfId="7" applyNumberFormat="1" applyFont="1" applyFill="1" applyBorder="1" applyAlignment="1">
      <alignment horizontal="center" vertical="center" wrapText="1"/>
    </xf>
    <xf numFmtId="0" fontId="3" fillId="3" borderId="36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0" borderId="43" xfId="7" applyFont="1" applyBorder="1" applyAlignment="1">
      <alignment horizontal="left" vertical="center" wrapText="1"/>
    </xf>
    <xf numFmtId="0" fontId="3" fillId="0" borderId="69" xfId="7" applyFont="1" applyBorder="1" applyAlignment="1">
      <alignment horizontal="left" vertical="center" wrapText="1"/>
    </xf>
    <xf numFmtId="0" fontId="3" fillId="0" borderId="3" xfId="7" applyFont="1" applyBorder="1" applyAlignment="1">
      <alignment horizontal="left" vertical="center" wrapText="1"/>
    </xf>
    <xf numFmtId="0" fontId="3" fillId="0" borderId="61" xfId="7" applyFont="1" applyBorder="1" applyAlignment="1">
      <alignment horizontal="left" vertical="center" wrapText="1"/>
    </xf>
    <xf numFmtId="0" fontId="11" fillId="0" borderId="47" xfId="7" applyFont="1" applyBorder="1" applyAlignment="1">
      <alignment horizontal="left" vertical="center" wrapText="1"/>
    </xf>
    <xf numFmtId="0" fontId="11" fillId="0" borderId="47" xfId="7" applyFont="1" applyBorder="1" applyAlignment="1">
      <alignment horizontal="justify" vertical="center" wrapText="1"/>
    </xf>
    <xf numFmtId="0" fontId="11" fillId="0" borderId="64" xfId="7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5" fillId="0" borderId="65" xfId="7" applyFont="1" applyBorder="1" applyAlignment="1">
      <alignment horizontal="center" vertical="center" wrapText="1"/>
    </xf>
    <xf numFmtId="0" fontId="5" fillId="0" borderId="66" xfId="7" applyFont="1" applyBorder="1" applyAlignment="1">
      <alignment horizontal="center" vertical="center" wrapText="1"/>
    </xf>
    <xf numFmtId="0" fontId="5" fillId="0" borderId="68" xfId="7" applyFont="1" applyBorder="1" applyAlignment="1">
      <alignment horizontal="center" vertical="center" wrapText="1"/>
    </xf>
    <xf numFmtId="0" fontId="8" fillId="34" borderId="43" xfId="7" applyFont="1" applyFill="1" applyBorder="1" applyAlignment="1">
      <alignment horizontal="center" vertical="center" wrapText="1"/>
    </xf>
    <xf numFmtId="0" fontId="8" fillId="34" borderId="3" xfId="7" applyFont="1" applyFill="1" applyBorder="1" applyAlignment="1">
      <alignment horizontal="center" vertical="center" wrapText="1"/>
    </xf>
    <xf numFmtId="49" fontId="2" fillId="34" borderId="22" xfId="7" applyNumberFormat="1" applyFont="1" applyFill="1" applyBorder="1" applyAlignment="1">
      <alignment horizontal="center" vertical="center" wrapText="1"/>
    </xf>
    <xf numFmtId="49" fontId="2" fillId="34" borderId="68" xfId="7" applyNumberFormat="1" applyFont="1" applyFill="1" applyBorder="1" applyAlignment="1">
      <alignment horizontal="center" vertical="center" wrapText="1"/>
    </xf>
    <xf numFmtId="0" fontId="16" fillId="32" borderId="65" xfId="0" applyFont="1" applyFill="1" applyBorder="1" applyAlignment="1" applyProtection="1">
      <alignment horizontal="center" vertical="center"/>
      <protection locked="0"/>
    </xf>
    <xf numFmtId="0" fontId="16" fillId="32" borderId="66" xfId="0" applyFont="1" applyFill="1" applyBorder="1" applyAlignment="1" applyProtection="1">
      <alignment horizontal="center" vertical="center"/>
      <protection locked="0"/>
    </xf>
    <xf numFmtId="0" fontId="16" fillId="32" borderId="68" xfId="0" applyFont="1" applyFill="1" applyBorder="1" applyAlignment="1" applyProtection="1">
      <alignment horizontal="center" vertical="center"/>
      <protection locked="0"/>
    </xf>
    <xf numFmtId="0" fontId="18" fillId="0" borderId="7" xfId="7" applyBorder="1" applyAlignment="1">
      <alignment horizontal="left" vertical="center" wrapText="1"/>
    </xf>
    <xf numFmtId="0" fontId="18" fillId="0" borderId="21" xfId="7" applyBorder="1" applyAlignment="1">
      <alignment horizontal="left" vertical="center" wrapText="1"/>
    </xf>
    <xf numFmtId="0" fontId="3" fillId="13" borderId="14" xfId="7" applyFont="1" applyFill="1" applyBorder="1" applyAlignment="1">
      <alignment horizontal="justify" vertical="center" wrapText="1"/>
    </xf>
    <xf numFmtId="0" fontId="3" fillId="13" borderId="63" xfId="7" applyFont="1" applyFill="1" applyBorder="1" applyAlignment="1">
      <alignment horizontal="justify" vertical="center" wrapText="1"/>
    </xf>
    <xf numFmtId="0" fontId="9" fillId="0" borderId="49" xfId="7" applyFont="1" applyBorder="1" applyAlignment="1">
      <alignment horizontal="center"/>
    </xf>
    <xf numFmtId="0" fontId="9" fillId="0" borderId="0" xfId="7" applyFont="1" applyAlignment="1">
      <alignment horizontal="center"/>
    </xf>
    <xf numFmtId="0" fontId="3" fillId="0" borderId="49" xfId="7" applyFont="1" applyBorder="1" applyAlignment="1">
      <alignment horizontal="left" vertical="center"/>
    </xf>
    <xf numFmtId="0" fontId="3" fillId="0" borderId="51" xfId="7" applyFont="1" applyBorder="1" applyAlignment="1">
      <alignment horizontal="left" vertical="center"/>
    </xf>
    <xf numFmtId="0" fontId="3" fillId="0" borderId="51" xfId="7" applyFont="1" applyBorder="1" applyAlignment="1">
      <alignment horizontal="center" vertical="top"/>
    </xf>
    <xf numFmtId="0" fontId="18" fillId="0" borderId="58" xfId="7" applyBorder="1" applyAlignment="1">
      <alignment horizontal="left" vertical="center" wrapText="1"/>
    </xf>
    <xf numFmtId="0" fontId="18" fillId="0" borderId="36" xfId="7" applyBorder="1" applyAlignment="1">
      <alignment horizontal="left" vertical="center" wrapText="1"/>
    </xf>
    <xf numFmtId="0" fontId="3" fillId="13" borderId="158" xfId="7" applyFont="1" applyFill="1" applyBorder="1" applyAlignment="1">
      <alignment horizontal="justify" vertical="center" wrapText="1"/>
    </xf>
    <xf numFmtId="0" fontId="7" fillId="13" borderId="27" xfId="7" applyFont="1" applyFill="1" applyBorder="1" applyAlignment="1">
      <alignment horizontal="left" vertical="center" wrapText="1"/>
    </xf>
    <xf numFmtId="0" fontId="7" fillId="13" borderId="67" xfId="7" applyFont="1" applyFill="1" applyBorder="1" applyAlignment="1">
      <alignment horizontal="left" vertical="center" wrapText="1"/>
    </xf>
    <xf numFmtId="0" fontId="2" fillId="0" borderId="25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26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0" fontId="2" fillId="0" borderId="48" xfId="7" applyFont="1" applyBorder="1" applyAlignment="1">
      <alignment horizontal="center" vertical="center" wrapText="1"/>
    </xf>
    <xf numFmtId="0" fontId="2" fillId="0" borderId="53" xfId="7" applyFont="1" applyBorder="1" applyAlignment="1">
      <alignment horizontal="center" vertical="center" wrapText="1"/>
    </xf>
    <xf numFmtId="0" fontId="2" fillId="0" borderId="34" xfId="7" applyFont="1" applyBorder="1" applyAlignment="1">
      <alignment horizontal="center" vertical="center" wrapText="1"/>
    </xf>
    <xf numFmtId="0" fontId="2" fillId="0" borderId="54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/>
    </xf>
    <xf numFmtId="0" fontId="3" fillId="0" borderId="65" xfId="7" applyFont="1" applyBorder="1" applyAlignment="1">
      <alignment horizontal="center" vertical="center" wrapText="1"/>
    </xf>
    <xf numFmtId="0" fontId="3" fillId="0" borderId="70" xfId="7" applyFont="1" applyBorder="1" applyAlignment="1">
      <alignment horizontal="center" vertical="center" wrapText="1"/>
    </xf>
    <xf numFmtId="0" fontId="3" fillId="0" borderId="22" xfId="7" applyFont="1" applyBorder="1" applyAlignment="1">
      <alignment horizontal="left" vertical="center" wrapText="1"/>
    </xf>
    <xf numFmtId="0" fontId="3" fillId="0" borderId="66" xfId="7" applyFont="1" applyBorder="1" applyAlignment="1">
      <alignment horizontal="left" vertical="center" wrapText="1"/>
    </xf>
    <xf numFmtId="0" fontId="3" fillId="0" borderId="68" xfId="7" applyFont="1" applyBorder="1" applyAlignment="1">
      <alignment horizontal="left" vertical="center" wrapText="1"/>
    </xf>
    <xf numFmtId="0" fontId="3" fillId="0" borderId="25" xfId="7" applyFont="1" applyBorder="1" applyAlignment="1">
      <alignment horizontal="center" vertical="center" wrapText="1"/>
    </xf>
    <xf numFmtId="0" fontId="3" fillId="0" borderId="157" xfId="7" applyFont="1" applyBorder="1" applyAlignment="1">
      <alignment horizontal="center" vertical="center" wrapText="1"/>
    </xf>
    <xf numFmtId="0" fontId="2" fillId="0" borderId="4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3" fillId="0" borderId="56" xfId="7" applyFont="1" applyBorder="1" applyAlignment="1">
      <alignment horizontal="justify" vertical="center"/>
    </xf>
    <xf numFmtId="0" fontId="3" fillId="0" borderId="47" xfId="7" applyFont="1" applyBorder="1" applyAlignment="1">
      <alignment horizontal="justify" vertical="center"/>
    </xf>
    <xf numFmtId="0" fontId="3" fillId="0" borderId="64" xfId="7" applyFont="1" applyBorder="1" applyAlignment="1">
      <alignment horizontal="justify" vertical="center"/>
    </xf>
    <xf numFmtId="0" fontId="18" fillId="0" borderId="56" xfId="7" applyBorder="1" applyAlignment="1">
      <alignment horizontal="justify" vertical="center"/>
    </xf>
    <xf numFmtId="0" fontId="18" fillId="0" borderId="47" xfId="7" applyBorder="1" applyAlignment="1">
      <alignment horizontal="justify" vertical="center"/>
    </xf>
    <xf numFmtId="0" fontId="18" fillId="0" borderId="64" xfId="7" applyBorder="1" applyAlignment="1">
      <alignment horizontal="justify" vertical="center"/>
    </xf>
    <xf numFmtId="0" fontId="52" fillId="31" borderId="43" xfId="7" applyFont="1" applyFill="1" applyBorder="1" applyAlignment="1">
      <alignment horizontal="center" vertical="center" wrapText="1"/>
    </xf>
    <xf numFmtId="0" fontId="52" fillId="31" borderId="3" xfId="7" applyFont="1" applyFill="1" applyBorder="1" applyAlignment="1">
      <alignment horizontal="center" vertical="center" wrapText="1"/>
    </xf>
    <xf numFmtId="0" fontId="52" fillId="31" borderId="44" xfId="7" applyFont="1" applyFill="1" applyBorder="1" applyAlignment="1">
      <alignment horizontal="center" vertical="center" wrapText="1"/>
    </xf>
    <xf numFmtId="0" fontId="3" fillId="0" borderId="56" xfId="7" applyFont="1" applyBorder="1" applyAlignment="1">
      <alignment horizontal="justify" vertical="top" wrapText="1"/>
    </xf>
    <xf numFmtId="0" fontId="3" fillId="0" borderId="47" xfId="7" applyFont="1" applyBorder="1" applyAlignment="1">
      <alignment horizontal="justify" vertical="top" wrapText="1"/>
    </xf>
    <xf numFmtId="0" fontId="3" fillId="0" borderId="64" xfId="7" applyFont="1" applyBorder="1" applyAlignment="1">
      <alignment horizontal="justify" vertical="top" wrapText="1"/>
    </xf>
    <xf numFmtId="9" fontId="5" fillId="35" borderId="65" xfId="7" applyNumberFormat="1" applyFont="1" applyFill="1" applyBorder="1" applyAlignment="1">
      <alignment horizontal="center" vertical="center" wrapText="1"/>
    </xf>
    <xf numFmtId="9" fontId="5" fillId="35" borderId="66" xfId="7" applyNumberFormat="1" applyFont="1" applyFill="1" applyBorder="1" applyAlignment="1">
      <alignment horizontal="center" vertical="center" wrapText="1"/>
    </xf>
    <xf numFmtId="9" fontId="5" fillId="35" borderId="68" xfId="7" applyNumberFormat="1" applyFont="1" applyFill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49" fontId="3" fillId="0" borderId="10" xfId="7" applyNumberFormat="1" applyFont="1" applyBorder="1" applyAlignment="1">
      <alignment horizontal="center" vertical="center" wrapText="1"/>
    </xf>
    <xf numFmtId="0" fontId="3" fillId="0" borderId="48" xfId="7" applyFont="1" applyBorder="1" applyAlignment="1">
      <alignment horizontal="center" vertical="center" wrapText="1"/>
    </xf>
    <xf numFmtId="0" fontId="3" fillId="0" borderId="49" xfId="7" applyFont="1" applyBorder="1" applyAlignment="1">
      <alignment horizontal="center" vertical="center" wrapText="1"/>
    </xf>
    <xf numFmtId="0" fontId="3" fillId="0" borderId="53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left" vertical="center" wrapText="1"/>
    </xf>
    <xf numFmtId="0" fontId="3" fillId="0" borderId="47" xfId="7" applyFont="1" applyBorder="1" applyAlignment="1">
      <alignment horizontal="left" vertical="center" wrapText="1"/>
    </xf>
    <xf numFmtId="0" fontId="3" fillId="0" borderId="71" xfId="7" applyFont="1" applyBorder="1" applyAlignment="1">
      <alignment horizontal="left" vertical="center" wrapText="1"/>
    </xf>
    <xf numFmtId="0" fontId="3" fillId="10" borderId="10" xfId="7" applyFont="1" applyFill="1" applyBorder="1" applyAlignment="1">
      <alignment horizontal="left" vertical="center" wrapText="1"/>
    </xf>
    <xf numFmtId="0" fontId="3" fillId="10" borderId="10" xfId="7" applyFont="1" applyFill="1" applyBorder="1" applyAlignment="1">
      <alignment horizontal="center" vertical="center" wrapText="1"/>
    </xf>
    <xf numFmtId="49" fontId="3" fillId="10" borderId="10" xfId="7" applyNumberFormat="1" applyFont="1" applyFill="1" applyBorder="1" applyAlignment="1">
      <alignment horizontal="center" vertical="center" wrapText="1"/>
    </xf>
    <xf numFmtId="0" fontId="3" fillId="10" borderId="9" xfId="7" applyFont="1" applyFill="1" applyBorder="1" applyAlignment="1">
      <alignment horizontal="center" vertical="center" wrapText="1"/>
    </xf>
    <xf numFmtId="0" fontId="3" fillId="10" borderId="71" xfId="7" applyFont="1" applyFill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0" fontId="3" fillId="0" borderId="71" xfId="7" applyFont="1" applyBorder="1" applyAlignment="1">
      <alignment horizontal="center" vertical="center" wrapText="1"/>
    </xf>
    <xf numFmtId="14" fontId="3" fillId="0" borderId="9" xfId="7" applyNumberFormat="1" applyFont="1" applyBorder="1" applyAlignment="1">
      <alignment horizontal="center" vertical="center" wrapText="1"/>
    </xf>
    <xf numFmtId="14" fontId="3" fillId="0" borderId="71" xfId="7" applyNumberFormat="1" applyFont="1" applyBorder="1" applyAlignment="1">
      <alignment horizontal="center" vertical="center" wrapText="1"/>
    </xf>
    <xf numFmtId="14" fontId="3" fillId="0" borderId="10" xfId="7" applyNumberFormat="1" applyFont="1" applyBorder="1" applyAlignment="1">
      <alignment horizontal="center" vertical="center" wrapText="1"/>
    </xf>
    <xf numFmtId="0" fontId="3" fillId="10" borderId="47" xfId="7" applyFont="1" applyFill="1" applyBorder="1" applyAlignment="1">
      <alignment horizontal="center" vertical="center" wrapText="1"/>
    </xf>
    <xf numFmtId="0" fontId="3" fillId="0" borderId="47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/>
    </xf>
    <xf numFmtId="0" fontId="3" fillId="0" borderId="71" xfId="7" applyFont="1" applyBorder="1" applyAlignment="1">
      <alignment horizontal="center" vertical="center"/>
    </xf>
    <xf numFmtId="49" fontId="3" fillId="0" borderId="9" xfId="7" applyNumberFormat="1" applyFont="1" applyBorder="1" applyAlignment="1">
      <alignment horizontal="center" vertical="center" wrapText="1"/>
    </xf>
    <xf numFmtId="49" fontId="3" fillId="0" borderId="71" xfId="7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2" fillId="0" borderId="0" xfId="7" applyFont="1" applyAlignment="1">
      <alignment horizontal="center" vertical="center" wrapText="1"/>
    </xf>
    <xf numFmtId="0" fontId="5" fillId="0" borderId="43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66" xfId="7" applyFont="1" applyBorder="1" applyAlignment="1">
      <alignment horizontal="center" vertical="center"/>
    </xf>
    <xf numFmtId="0" fontId="5" fillId="0" borderId="68" xfId="7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3" fillId="0" borderId="0" xfId="7" applyFont="1" applyAlignment="1">
      <alignment horizontal="center" vertical="center" wrapText="1"/>
    </xf>
    <xf numFmtId="0" fontId="3" fillId="0" borderId="13" xfId="7" applyFont="1" applyBorder="1" applyAlignment="1">
      <alignment horizontal="left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6" xfId="7" applyFont="1" applyBorder="1" applyAlignment="1">
      <alignment horizontal="left" vertical="center" wrapText="1"/>
    </xf>
    <xf numFmtId="0" fontId="100" fillId="0" borderId="0" xfId="0" applyFont="1" applyAlignment="1">
      <alignment horizontal="center" vertical="center"/>
    </xf>
    <xf numFmtId="0" fontId="98" fillId="24" borderId="14" xfId="0" applyFont="1" applyFill="1" applyBorder="1" applyAlignment="1">
      <alignment horizontal="center" vertical="center" wrapText="1"/>
    </xf>
    <xf numFmtId="0" fontId="98" fillId="24" borderId="63" xfId="0" applyFont="1" applyFill="1" applyBorder="1" applyAlignment="1">
      <alignment horizontal="center" vertical="center" wrapText="1"/>
    </xf>
    <xf numFmtId="0" fontId="3" fillId="0" borderId="113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34" borderId="60" xfId="0" applyFont="1" applyFill="1" applyBorder="1" applyAlignment="1">
      <alignment horizontal="center" vertical="center" wrapText="1"/>
    </xf>
    <xf numFmtId="0" fontId="8" fillId="34" borderId="3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49" fontId="2" fillId="34" borderId="65" xfId="0" applyNumberFormat="1" applyFont="1" applyFill="1" applyBorder="1" applyAlignment="1">
      <alignment horizontal="center" vertical="center" wrapText="1"/>
    </xf>
    <xf numFmtId="49" fontId="2" fillId="34" borderId="68" xfId="0" applyNumberFormat="1" applyFont="1" applyFill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left" vertical="center" wrapText="1"/>
    </xf>
    <xf numFmtId="49" fontId="3" fillId="0" borderId="70" xfId="0" applyNumberFormat="1" applyFont="1" applyBorder="1" applyAlignment="1">
      <alignment horizontal="left" vertical="center" wrapText="1"/>
    </xf>
    <xf numFmtId="49" fontId="2" fillId="34" borderId="22" xfId="0" applyNumberFormat="1" applyFont="1" applyFill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justify" vertical="center" wrapText="1"/>
    </xf>
    <xf numFmtId="0" fontId="11" fillId="0" borderId="64" xfId="0" applyFont="1" applyBorder="1" applyAlignment="1">
      <alignment horizontal="justify" vertical="center" wrapText="1"/>
    </xf>
    <xf numFmtId="0" fontId="3" fillId="13" borderId="14" xfId="0" applyFont="1" applyFill="1" applyBorder="1" applyAlignment="1">
      <alignment horizontal="justify" vertical="center" wrapText="1"/>
    </xf>
    <xf numFmtId="0" fontId="3" fillId="13" borderId="63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1" xfId="0" applyFont="1" applyBorder="1" applyAlignment="1">
      <alignment horizontal="center" vertical="top" wrapText="1"/>
    </xf>
    <xf numFmtId="0" fontId="27" fillId="2" borderId="54" xfId="0" applyFont="1" applyFill="1" applyBorder="1" applyAlignment="1">
      <alignment horizontal="justify" vertical="center" wrapText="1"/>
    </xf>
    <xf numFmtId="0" fontId="27" fillId="2" borderId="30" xfId="0" applyFont="1" applyFill="1" applyBorder="1" applyAlignment="1">
      <alignment horizontal="justify" vertical="center" wrapText="1"/>
    </xf>
    <xf numFmtId="0" fontId="27" fillId="2" borderId="18" xfId="0" applyFont="1" applyFill="1" applyBorder="1" applyAlignment="1">
      <alignment horizontal="justify" vertical="center" wrapText="1"/>
    </xf>
    <xf numFmtId="0" fontId="3" fillId="0" borderId="7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" fillId="31" borderId="69" xfId="0" applyFont="1" applyFill="1" applyBorder="1" applyAlignment="1">
      <alignment horizontal="center" vertical="center" wrapText="1"/>
    </xf>
    <xf numFmtId="0" fontId="4" fillId="31" borderId="61" xfId="0" applyFont="1" applyFill="1" applyBorder="1" applyAlignment="1">
      <alignment horizontal="center" vertical="center" wrapText="1"/>
    </xf>
    <xf numFmtId="9" fontId="5" fillId="35" borderId="72" xfId="0" applyNumberFormat="1" applyFont="1" applyFill="1" applyBorder="1" applyAlignment="1">
      <alignment horizontal="center" vertical="center" wrapText="1"/>
    </xf>
    <xf numFmtId="9" fontId="5" fillId="35" borderId="62" xfId="0" applyNumberFormat="1" applyFont="1" applyFill="1" applyBorder="1" applyAlignment="1">
      <alignment horizontal="center" vertical="center" wrapText="1"/>
    </xf>
    <xf numFmtId="0" fontId="7" fillId="13" borderId="27" xfId="0" applyFont="1" applyFill="1" applyBorder="1" applyAlignment="1" applyProtection="1">
      <alignment horizontal="left" vertical="center" wrapText="1"/>
      <protection locked="0"/>
    </xf>
    <xf numFmtId="0" fontId="7" fillId="13" borderId="67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60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 wrapText="1"/>
    </xf>
    <xf numFmtId="0" fontId="57" fillId="0" borderId="161" xfId="0" applyFont="1" applyBorder="1" applyAlignment="1">
      <alignment horizontal="center" vertical="center" wrapText="1"/>
    </xf>
    <xf numFmtId="0" fontId="57" fillId="0" borderId="162" xfId="0" applyFont="1" applyBorder="1" applyAlignment="1">
      <alignment horizontal="center" vertical="center" wrapText="1"/>
    </xf>
    <xf numFmtId="0" fontId="57" fillId="0" borderId="163" xfId="0" applyFont="1" applyBorder="1" applyAlignment="1">
      <alignment horizontal="center" vertical="center" wrapText="1"/>
    </xf>
    <xf numFmtId="0" fontId="57" fillId="0" borderId="164" xfId="0" applyFont="1" applyBorder="1" applyAlignment="1">
      <alignment horizontal="center" vertical="center" wrapText="1"/>
    </xf>
    <xf numFmtId="0" fontId="57" fillId="0" borderId="113" xfId="0" applyFont="1" applyBorder="1" applyAlignment="1">
      <alignment horizontal="center" vertical="center" wrapText="1"/>
    </xf>
    <xf numFmtId="0" fontId="57" fillId="0" borderId="165" xfId="0" applyFont="1" applyBorder="1" applyAlignment="1">
      <alignment horizontal="center" vertical="center" wrapText="1"/>
    </xf>
    <xf numFmtId="0" fontId="57" fillId="0" borderId="166" xfId="0" applyFont="1" applyBorder="1" applyAlignment="1">
      <alignment horizontal="center" vertical="center" wrapText="1"/>
    </xf>
    <xf numFmtId="0" fontId="57" fillId="0" borderId="167" xfId="0" applyFont="1" applyBorder="1" applyAlignment="1">
      <alignment horizontal="center" vertical="center" wrapText="1"/>
    </xf>
    <xf numFmtId="0" fontId="57" fillId="0" borderId="168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4" fillId="32" borderId="66" xfId="0" applyFont="1" applyFill="1" applyBorder="1" applyAlignment="1">
      <alignment horizontal="center"/>
    </xf>
    <xf numFmtId="0" fontId="44" fillId="32" borderId="68" xfId="0" applyFont="1" applyFill="1" applyBorder="1" applyAlignment="1">
      <alignment horizontal="center"/>
    </xf>
    <xf numFmtId="0" fontId="3" fillId="0" borderId="118" xfId="0" applyFont="1" applyBorder="1" applyAlignment="1">
      <alignment horizontal="left" vertical="center" wrapText="1"/>
    </xf>
    <xf numFmtId="0" fontId="3" fillId="22" borderId="113" xfId="0" applyFont="1" applyFill="1" applyBorder="1" applyAlignment="1">
      <alignment horizontal="left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1" fillId="0" borderId="113" xfId="0" applyFont="1" applyBorder="1" applyAlignment="1" applyProtection="1">
      <alignment horizontal="center" vertical="center" wrapText="1"/>
      <protection locked="0"/>
    </xf>
    <xf numFmtId="0" fontId="8" fillId="0" borderId="56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0" fontId="8" fillId="0" borderId="51" xfId="0" applyFont="1" applyBorder="1" applyAlignment="1">
      <alignment horizontal="right" vertical="center" wrapText="1"/>
    </xf>
    <xf numFmtId="0" fontId="8" fillId="0" borderId="54" xfId="0" applyFont="1" applyBorder="1" applyAlignment="1">
      <alignment horizontal="right" vertical="center" wrapText="1"/>
    </xf>
    <xf numFmtId="0" fontId="5" fillId="0" borderId="73" xfId="0" applyFont="1" applyBorder="1" applyAlignment="1">
      <alignment horizontal="right" vertical="center" wrapText="1"/>
    </xf>
    <xf numFmtId="0" fontId="5" fillId="0" borderId="72" xfId="0" applyFont="1" applyBorder="1" applyAlignment="1">
      <alignment horizontal="right" vertical="center" wrapText="1"/>
    </xf>
    <xf numFmtId="0" fontId="5" fillId="0" borderId="74" xfId="0" applyFont="1" applyBorder="1" applyAlignment="1">
      <alignment horizontal="right" vertical="center" wrapText="1"/>
    </xf>
    <xf numFmtId="0" fontId="0" fillId="10" borderId="3" xfId="0" applyFill="1" applyBorder="1" applyAlignment="1">
      <alignment horizontal="left"/>
    </xf>
    <xf numFmtId="0" fontId="58" fillId="45" borderId="75" xfId="0" applyFont="1" applyFill="1" applyBorder="1" applyAlignment="1">
      <alignment horizontal="center" vertical="center" wrapText="1"/>
    </xf>
    <xf numFmtId="167" fontId="58" fillId="45" borderId="75" xfId="0" applyNumberFormat="1" applyFont="1" applyFill="1" applyBorder="1" applyAlignment="1">
      <alignment horizontal="center" vertical="center" wrapText="1"/>
    </xf>
    <xf numFmtId="0" fontId="67" fillId="45" borderId="75" xfId="0" applyFont="1" applyFill="1" applyBorder="1" applyAlignment="1">
      <alignment horizontal="center" vertical="center"/>
    </xf>
    <xf numFmtId="0" fontId="73" fillId="45" borderId="43" xfId="0" applyFont="1" applyFill="1" applyBorder="1" applyAlignment="1">
      <alignment horizontal="center" vertical="center"/>
    </xf>
    <xf numFmtId="0" fontId="74" fillId="45" borderId="0" xfId="0" applyFont="1" applyFill="1" applyAlignment="1">
      <alignment horizontal="right" vertical="center"/>
    </xf>
    <xf numFmtId="0" fontId="58" fillId="44" borderId="75" xfId="0" applyFont="1" applyFill="1" applyBorder="1" applyAlignment="1">
      <alignment horizontal="center" vertical="center" wrapText="1"/>
    </xf>
    <xf numFmtId="167" fontId="58" fillId="44" borderId="75" xfId="0" applyNumberFormat="1" applyFont="1" applyFill="1" applyBorder="1" applyAlignment="1">
      <alignment horizontal="center" vertical="center" wrapText="1"/>
    </xf>
    <xf numFmtId="167" fontId="58" fillId="44" borderId="77" xfId="0" applyNumberFormat="1" applyFont="1" applyFill="1" applyBorder="1" applyAlignment="1">
      <alignment horizontal="center" vertical="center" wrapText="1"/>
    </xf>
    <xf numFmtId="0" fontId="73" fillId="45" borderId="75" xfId="0" applyFont="1" applyFill="1" applyBorder="1" applyAlignment="1">
      <alignment horizontal="center" vertical="center"/>
    </xf>
    <xf numFmtId="0" fontId="73" fillId="45" borderId="110" xfId="0" applyFont="1" applyFill="1" applyBorder="1" applyAlignment="1">
      <alignment horizontal="center" vertical="center"/>
    </xf>
    <xf numFmtId="0" fontId="74" fillId="45" borderId="0" xfId="0" applyFont="1" applyFill="1" applyAlignment="1">
      <alignment horizontal="center" vertical="center"/>
    </xf>
    <xf numFmtId="0" fontId="74" fillId="44" borderId="0" xfId="0" applyFont="1" applyFill="1" applyAlignment="1">
      <alignment horizontal="center" vertical="center"/>
    </xf>
    <xf numFmtId="0" fontId="67" fillId="44" borderId="75" xfId="0" applyFont="1" applyFill="1" applyBorder="1" applyAlignment="1">
      <alignment horizontal="center" vertical="center"/>
    </xf>
    <xf numFmtId="0" fontId="73" fillId="44" borderId="110" xfId="0" applyFont="1" applyFill="1" applyBorder="1" applyAlignment="1">
      <alignment horizontal="center" vertical="center"/>
    </xf>
    <xf numFmtId="0" fontId="74" fillId="44" borderId="0" xfId="0" applyFont="1" applyFill="1" applyAlignment="1">
      <alignment horizontal="right" vertical="center"/>
    </xf>
    <xf numFmtId="0" fontId="58" fillId="42" borderId="75" xfId="0" applyFont="1" applyFill="1" applyBorder="1" applyAlignment="1">
      <alignment horizontal="center" vertical="center" wrapText="1"/>
    </xf>
    <xf numFmtId="167" fontId="59" fillId="42" borderId="130" xfId="0" applyNumberFormat="1" applyFont="1" applyFill="1" applyBorder="1" applyAlignment="1">
      <alignment horizontal="center" vertical="center" wrapText="1"/>
    </xf>
    <xf numFmtId="167" fontId="58" fillId="42" borderId="131" xfId="0" applyNumberFormat="1" applyFont="1" applyFill="1" applyBorder="1" applyAlignment="1">
      <alignment horizontal="center" vertical="center" wrapText="1"/>
    </xf>
    <xf numFmtId="0" fontId="73" fillId="44" borderId="75" xfId="0" applyFont="1" applyFill="1" applyBorder="1" applyAlignment="1">
      <alignment horizontal="center" vertical="center"/>
    </xf>
    <xf numFmtId="0" fontId="74" fillId="42" borderId="0" xfId="0" applyFont="1" applyFill="1" applyAlignment="1">
      <alignment horizontal="center" vertical="center"/>
    </xf>
    <xf numFmtId="0" fontId="67" fillId="42" borderId="75" xfId="0" applyFont="1" applyFill="1" applyBorder="1" applyAlignment="1">
      <alignment horizontal="center" vertical="center"/>
    </xf>
    <xf numFmtId="0" fontId="73" fillId="42" borderId="110" xfId="0" applyFont="1" applyFill="1" applyBorder="1" applyAlignment="1">
      <alignment horizontal="center" vertical="center"/>
    </xf>
    <xf numFmtId="0" fontId="74" fillId="42" borderId="0" xfId="0" applyFont="1" applyFill="1" applyAlignment="1">
      <alignment horizontal="right" vertical="center"/>
    </xf>
    <xf numFmtId="49" fontId="58" fillId="46" borderId="79" xfId="0" applyNumberFormat="1" applyFont="1" applyFill="1" applyBorder="1" applyAlignment="1">
      <alignment horizontal="center" vertical="center" wrapText="1"/>
    </xf>
    <xf numFmtId="0" fontId="63" fillId="46" borderId="76" xfId="0" applyFont="1" applyFill="1" applyBorder="1" applyAlignment="1">
      <alignment horizontal="center" vertical="center" wrapText="1"/>
    </xf>
    <xf numFmtId="9" fontId="64" fillId="0" borderId="43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64" fillId="0" borderId="93" xfId="0" applyFont="1" applyBorder="1" applyAlignment="1">
      <alignment horizontal="left" vertical="center" wrapText="1"/>
    </xf>
    <xf numFmtId="49" fontId="59" fillId="0" borderId="75" xfId="0" applyNumberFormat="1" applyFont="1" applyBorder="1" applyAlignment="1">
      <alignment horizontal="left" vertical="center" wrapText="1"/>
    </xf>
    <xf numFmtId="0" fontId="59" fillId="47" borderId="79" xfId="0" applyFont="1" applyFill="1" applyBorder="1" applyAlignment="1">
      <alignment horizontal="center" vertical="center" wrapText="1"/>
    </xf>
    <xf numFmtId="0" fontId="59" fillId="0" borderId="75" xfId="0" applyFont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2" fillId="0" borderId="91" xfId="0" applyFont="1" applyBorder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59" fillId="13" borderId="27" xfId="0" applyFont="1" applyFill="1" applyBorder="1" applyAlignment="1">
      <alignment horizontal="left" vertical="center" wrapText="1"/>
    </xf>
    <xf numFmtId="0" fontId="66" fillId="0" borderId="3" xfId="0" applyFont="1" applyBorder="1" applyAlignment="1">
      <alignment horizontal="center" wrapText="1"/>
    </xf>
    <xf numFmtId="0" fontId="66" fillId="0" borderId="0" xfId="0" applyFont="1" applyAlignment="1">
      <alignment horizontal="left"/>
    </xf>
    <xf numFmtId="0" fontId="67" fillId="0" borderId="0" xfId="0" applyFont="1" applyAlignment="1">
      <alignment horizontal="center" vertical="top" wrapText="1"/>
    </xf>
    <xf numFmtId="0" fontId="67" fillId="0" borderId="5" xfId="0" applyFont="1" applyBorder="1" applyAlignment="1">
      <alignment horizontal="center" vertical="top" wrapText="1"/>
    </xf>
    <xf numFmtId="0" fontId="59" fillId="0" borderId="44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11" xfId="0" applyFont="1" applyBorder="1" applyAlignment="1">
      <alignment horizontal="left" vertical="center" wrapText="1"/>
    </xf>
    <xf numFmtId="168" fontId="62" fillId="38" borderId="97" xfId="0" applyNumberFormat="1" applyFont="1" applyFill="1" applyBorder="1" applyAlignment="1">
      <alignment horizontal="center" vertical="center" wrapText="1"/>
    </xf>
    <xf numFmtId="49" fontId="58" fillId="36" borderId="159" xfId="0" applyNumberFormat="1" applyFont="1" applyFill="1" applyBorder="1" applyAlignment="1">
      <alignment horizontal="center" vertical="center" wrapText="1"/>
    </xf>
    <xf numFmtId="49" fontId="58" fillId="36" borderId="76" xfId="0" applyNumberFormat="1" applyFont="1" applyFill="1" applyBorder="1" applyAlignment="1">
      <alignment horizontal="center" vertical="center" wrapText="1"/>
    </xf>
    <xf numFmtId="49" fontId="58" fillId="36" borderId="77" xfId="0" applyNumberFormat="1" applyFont="1" applyFill="1" applyBorder="1" applyAlignment="1">
      <alignment horizontal="center" vertical="center" wrapText="1"/>
    </xf>
    <xf numFmtId="0" fontId="67" fillId="0" borderId="88" xfId="0" applyFont="1" applyBorder="1" applyAlignment="1">
      <alignment horizontal="left" vertical="center"/>
    </xf>
    <xf numFmtId="0" fontId="67" fillId="0" borderId="98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67" fillId="0" borderId="96" xfId="0" applyFont="1" applyBorder="1" applyAlignment="1">
      <alignment horizontal="left" vertical="center"/>
    </xf>
    <xf numFmtId="0" fontId="69" fillId="0" borderId="76" xfId="0" applyFont="1" applyBorder="1" applyAlignment="1">
      <alignment horizontal="left" vertical="top" wrapText="1"/>
    </xf>
    <xf numFmtId="0" fontId="68" fillId="37" borderId="84" xfId="0" applyFont="1" applyFill="1" applyBorder="1" applyAlignment="1">
      <alignment horizontal="center" vertical="center" wrapText="1"/>
    </xf>
    <xf numFmtId="0" fontId="68" fillId="37" borderId="83" xfId="0" applyFont="1" applyFill="1" applyBorder="1" applyAlignment="1">
      <alignment horizontal="center" vertical="center" wrapText="1"/>
    </xf>
    <xf numFmtId="10" fontId="62" fillId="38" borderId="98" xfId="0" applyNumberFormat="1" applyFont="1" applyFill="1" applyBorder="1" applyAlignment="1">
      <alignment horizontal="center" vertical="center" wrapText="1"/>
    </xf>
    <xf numFmtId="0" fontId="73" fillId="41" borderId="75" xfId="0" applyFont="1" applyFill="1" applyBorder="1" applyAlignment="1">
      <alignment horizontal="center" vertical="center"/>
    </xf>
    <xf numFmtId="0" fontId="73" fillId="41" borderId="110" xfId="0" applyFont="1" applyFill="1" applyBorder="1" applyAlignment="1">
      <alignment horizontal="center" vertical="center"/>
    </xf>
    <xf numFmtId="0" fontId="74" fillId="41" borderId="0" xfId="0" applyFont="1" applyFill="1" applyAlignment="1">
      <alignment horizontal="center" vertical="center"/>
    </xf>
    <xf numFmtId="0" fontId="67" fillId="41" borderId="75" xfId="0" applyFont="1" applyFill="1" applyBorder="1" applyAlignment="1">
      <alignment horizontal="center" vertical="center"/>
    </xf>
    <xf numFmtId="0" fontId="70" fillId="0" borderId="75" xfId="0" applyFont="1" applyBorder="1" applyAlignment="1">
      <alignment horizontal="left" vertical="top" wrapText="1"/>
    </xf>
    <xf numFmtId="0" fontId="45" fillId="16" borderId="75" xfId="0" applyFont="1" applyFill="1" applyBorder="1" applyAlignment="1">
      <alignment horizontal="left" wrapText="1"/>
    </xf>
    <xf numFmtId="0" fontId="45" fillId="16" borderId="76" xfId="0" applyFont="1" applyFill="1" applyBorder="1" applyAlignment="1">
      <alignment horizontal="left" wrapText="1"/>
    </xf>
    <xf numFmtId="0" fontId="45" fillId="16" borderId="77" xfId="0" applyFont="1" applyFill="1" applyBorder="1" applyAlignment="1">
      <alignment horizontal="left" wrapText="1"/>
    </xf>
    <xf numFmtId="0" fontId="95" fillId="16" borderId="75" xfId="0" applyFont="1" applyFill="1" applyBorder="1" applyAlignment="1">
      <alignment horizontal="left" vertical="center" wrapText="1"/>
    </xf>
    <xf numFmtId="0" fontId="71" fillId="0" borderId="76" xfId="0" applyFont="1" applyBorder="1" applyAlignment="1">
      <alignment horizontal="left" vertical="top" wrapText="1"/>
    </xf>
    <xf numFmtId="0" fontId="58" fillId="0" borderId="107" xfId="0" applyFont="1" applyBorder="1" applyAlignment="1">
      <alignment horizontal="center" vertical="center" wrapText="1"/>
    </xf>
    <xf numFmtId="0" fontId="59" fillId="13" borderId="27" xfId="0" applyFont="1" applyFill="1" applyBorder="1" applyAlignment="1">
      <alignment horizontal="center" vertical="center" wrapText="1"/>
    </xf>
    <xf numFmtId="167" fontId="58" fillId="41" borderId="75" xfId="0" applyNumberFormat="1" applyFont="1" applyFill="1" applyBorder="1" applyAlignment="1">
      <alignment horizontal="center" vertical="center" wrapText="1"/>
    </xf>
    <xf numFmtId="0" fontId="74" fillId="41" borderId="0" xfId="0" applyFont="1" applyFill="1" applyAlignment="1">
      <alignment horizontal="right" vertical="center"/>
    </xf>
    <xf numFmtId="0" fontId="58" fillId="41" borderId="75" xfId="0" applyFont="1" applyFill="1" applyBorder="1" applyAlignment="1">
      <alignment horizontal="center" vertical="center" wrapText="1"/>
    </xf>
    <xf numFmtId="0" fontId="73" fillId="42" borderId="75" xfId="0" applyFont="1" applyFill="1" applyBorder="1" applyAlignment="1">
      <alignment horizontal="center" vertical="center"/>
    </xf>
    <xf numFmtId="0" fontId="69" fillId="0" borderId="75" xfId="0" applyFont="1" applyBorder="1" applyAlignment="1">
      <alignment horizontal="left" vertical="top" wrapText="1"/>
    </xf>
    <xf numFmtId="0" fontId="78" fillId="18" borderId="103" xfId="0" applyFont="1" applyFill="1" applyBorder="1" applyAlignment="1">
      <alignment horizontal="center" vertical="center" wrapText="1"/>
    </xf>
    <xf numFmtId="0" fontId="78" fillId="19" borderId="103" xfId="0" applyFont="1" applyFill="1" applyBorder="1" applyAlignment="1">
      <alignment horizontal="center" vertical="center" wrapText="1"/>
    </xf>
    <xf numFmtId="0" fontId="78" fillId="20" borderId="103" xfId="0" applyFont="1" applyFill="1" applyBorder="1" applyAlignment="1">
      <alignment horizontal="center" vertical="center" wrapText="1"/>
    </xf>
    <xf numFmtId="0" fontId="78" fillId="21" borderId="103" xfId="0" applyFont="1" applyFill="1" applyBorder="1" applyAlignment="1">
      <alignment horizontal="center" vertical="center" wrapText="1"/>
    </xf>
    <xf numFmtId="0" fontId="78" fillId="0" borderId="75" xfId="0" applyFont="1" applyBorder="1" applyAlignment="1">
      <alignment horizontal="center" vertical="center" wrapText="1"/>
    </xf>
    <xf numFmtId="0" fontId="64" fillId="0" borderId="75" xfId="0" applyFont="1" applyBorder="1" applyAlignment="1">
      <alignment horizontal="left" vertical="center" wrapText="1"/>
    </xf>
    <xf numFmtId="0" fontId="1" fillId="0" borderId="76" xfId="0" applyFont="1" applyBorder="1" applyAlignment="1">
      <alignment wrapText="1"/>
    </xf>
    <xf numFmtId="0" fontId="1" fillId="0" borderId="77" xfId="0" applyFont="1" applyBorder="1" applyAlignment="1">
      <alignment wrapText="1"/>
    </xf>
    <xf numFmtId="0" fontId="67" fillId="0" borderId="75" xfId="0" applyFont="1" applyBorder="1" applyAlignment="1">
      <alignment horizontal="left" vertical="center" wrapText="1"/>
    </xf>
    <xf numFmtId="0" fontId="77" fillId="0" borderId="75" xfId="0" applyFont="1" applyBorder="1" applyAlignment="1">
      <alignment horizontal="left" vertical="center" wrapText="1"/>
    </xf>
    <xf numFmtId="0" fontId="70" fillId="0" borderId="75" xfId="0" applyFont="1" applyBorder="1" applyAlignment="1">
      <alignment horizontal="left" vertical="center" wrapText="1"/>
    </xf>
    <xf numFmtId="0" fontId="62" fillId="0" borderId="75" xfId="0" applyFont="1" applyBorder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62" fillId="0" borderId="1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9" fontId="64" fillId="0" borderId="65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/>
    </xf>
    <xf numFmtId="0" fontId="64" fillId="0" borderId="76" xfId="0" applyFont="1" applyBorder="1" applyAlignment="1">
      <alignment horizontal="left" vertical="center" wrapText="1"/>
    </xf>
    <xf numFmtId="0" fontId="64" fillId="0" borderId="79" xfId="0" applyFont="1" applyBorder="1" applyAlignment="1">
      <alignment horizontal="left" vertical="center" wrapText="1"/>
    </xf>
    <xf numFmtId="0" fontId="59" fillId="0" borderId="125" xfId="0" applyFont="1" applyBorder="1" applyAlignment="1">
      <alignment horizontal="center" vertical="center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left"/>
    </xf>
    <xf numFmtId="49" fontId="47" fillId="36" borderId="79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wrapText="1"/>
    </xf>
    <xf numFmtId="0" fontId="67" fillId="0" borderId="96" xfId="0" applyFont="1" applyBorder="1" applyAlignment="1">
      <alignment horizontal="center" vertical="top" wrapText="1"/>
    </xf>
    <xf numFmtId="0" fontId="67" fillId="48" borderId="111" xfId="0" applyFont="1" applyFill="1" applyBorder="1" applyAlignment="1">
      <alignment horizontal="center" vertical="center"/>
    </xf>
    <xf numFmtId="0" fontId="59" fillId="48" borderId="110" xfId="0" applyFont="1" applyFill="1" applyBorder="1" applyAlignment="1">
      <alignment horizontal="center" vertical="center" wrapText="1"/>
    </xf>
    <xf numFmtId="0" fontId="59" fillId="48" borderId="111" xfId="0" applyFont="1" applyFill="1" applyBorder="1" applyAlignment="1">
      <alignment horizontal="center" vertical="center" wrapText="1"/>
    </xf>
    <xf numFmtId="0" fontId="59" fillId="48" borderId="112" xfId="0" applyFont="1" applyFill="1" applyBorder="1" applyAlignment="1">
      <alignment horizontal="center" vertical="center" wrapText="1"/>
    </xf>
    <xf numFmtId="0" fontId="59" fillId="48" borderId="91" xfId="0" applyFont="1" applyFill="1" applyBorder="1" applyAlignment="1">
      <alignment horizontal="center" vertical="center" wrapText="1"/>
    </xf>
    <xf numFmtId="0" fontId="59" fillId="48" borderId="0" xfId="0" applyFont="1" applyFill="1" applyAlignment="1">
      <alignment horizontal="center" vertical="center" wrapText="1"/>
    </xf>
    <xf numFmtId="0" fontId="59" fillId="48" borderId="114" xfId="0" applyFont="1" applyFill="1" applyBorder="1" applyAlignment="1">
      <alignment horizontal="center" vertical="center" wrapText="1"/>
    </xf>
    <xf numFmtId="0" fontId="59" fillId="48" borderId="107" xfId="0" applyFont="1" applyFill="1" applyBorder="1" applyAlignment="1">
      <alignment horizontal="center" vertical="center" wrapText="1"/>
    </xf>
    <xf numFmtId="0" fontId="59" fillId="48" borderId="108" xfId="0" applyFont="1" applyFill="1" applyBorder="1" applyAlignment="1">
      <alignment horizontal="center" vertical="center" wrapText="1"/>
    </xf>
    <xf numFmtId="0" fontId="59" fillId="48" borderId="109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10" fontId="62" fillId="38" borderId="97" xfId="0" applyNumberFormat="1" applyFont="1" applyFill="1" applyBorder="1" applyAlignment="1">
      <alignment horizontal="center" vertical="center" wrapText="1"/>
    </xf>
    <xf numFmtId="0" fontId="59" fillId="13" borderId="129" xfId="0" applyFont="1" applyFill="1" applyBorder="1" applyAlignment="1">
      <alignment horizontal="center" vertical="center" wrapText="1"/>
    </xf>
    <xf numFmtId="0" fontId="46" fillId="0" borderId="75" xfId="0" applyFont="1" applyBorder="1" applyAlignment="1">
      <alignment horizontal="left" vertical="center" wrapText="1"/>
    </xf>
    <xf numFmtId="0" fontId="82" fillId="0" borderId="75" xfId="0" applyFont="1" applyBorder="1" applyAlignment="1">
      <alignment horizontal="left" vertical="center" wrapText="1"/>
    </xf>
    <xf numFmtId="167" fontId="58" fillId="48" borderId="76" xfId="0" applyNumberFormat="1" applyFont="1" applyFill="1" applyBorder="1" applyAlignment="1">
      <alignment horizontal="center" vertical="center" wrapText="1"/>
    </xf>
    <xf numFmtId="0" fontId="58" fillId="48" borderId="91" xfId="0" applyFont="1" applyFill="1" applyBorder="1" applyAlignment="1">
      <alignment horizontal="center" vertical="center" wrapText="1"/>
    </xf>
    <xf numFmtId="0" fontId="67" fillId="48" borderId="76" xfId="0" applyFont="1" applyFill="1" applyBorder="1" applyAlignment="1">
      <alignment horizontal="center" vertical="center"/>
    </xf>
    <xf numFmtId="0" fontId="74" fillId="48" borderId="0" xfId="0" applyFont="1" applyFill="1" applyAlignment="1">
      <alignment horizontal="right" vertical="center"/>
    </xf>
    <xf numFmtId="0" fontId="67" fillId="48" borderId="75" xfId="0" applyFont="1" applyFill="1" applyBorder="1" applyAlignment="1">
      <alignment horizontal="center" vertical="center"/>
    </xf>
    <xf numFmtId="0" fontId="58" fillId="48" borderId="138" xfId="0" applyFont="1" applyFill="1" applyBorder="1" applyAlignment="1">
      <alignment horizontal="center" vertical="center" wrapText="1"/>
    </xf>
    <xf numFmtId="0" fontId="59" fillId="48" borderId="91" xfId="0" applyFont="1" applyFill="1" applyBorder="1" applyAlignment="1">
      <alignment horizontal="center" vertical="center"/>
    </xf>
    <xf numFmtId="0" fontId="59" fillId="48" borderId="130" xfId="0" applyFont="1" applyFill="1" applyBorder="1" applyAlignment="1">
      <alignment horizontal="center" vertical="center" wrapText="1"/>
    </xf>
    <xf numFmtId="0" fontId="88" fillId="48" borderId="92" xfId="0" applyFont="1" applyFill="1" applyBorder="1" applyAlignment="1">
      <alignment horizontal="center" vertical="center"/>
    </xf>
    <xf numFmtId="0" fontId="73" fillId="57" borderId="75" xfId="0" applyFont="1" applyFill="1" applyBorder="1" applyAlignment="1">
      <alignment horizontal="center" vertical="center"/>
    </xf>
    <xf numFmtId="0" fontId="73" fillId="57" borderId="110" xfId="0" applyFont="1" applyFill="1" applyBorder="1" applyAlignment="1">
      <alignment horizontal="center" vertical="center"/>
    </xf>
    <xf numFmtId="0" fontId="74" fillId="57" borderId="0" xfId="0" applyFont="1" applyFill="1" applyAlignment="1">
      <alignment horizontal="center" vertical="center"/>
    </xf>
    <xf numFmtId="0" fontId="67" fillId="57" borderId="75" xfId="0" applyFont="1" applyFill="1" applyBorder="1" applyAlignment="1">
      <alignment horizontal="center" vertical="center"/>
    </xf>
    <xf numFmtId="0" fontId="84" fillId="57" borderId="91" xfId="0" applyFont="1" applyFill="1" applyBorder="1" applyAlignment="1">
      <alignment horizontal="center" vertical="center"/>
    </xf>
    <xf numFmtId="0" fontId="84" fillId="54" borderId="91" xfId="0" applyFont="1" applyFill="1" applyBorder="1" applyAlignment="1">
      <alignment horizontal="center" vertical="center"/>
    </xf>
    <xf numFmtId="0" fontId="74" fillId="54" borderId="0" xfId="0" applyFont="1" applyFill="1" applyAlignment="1">
      <alignment horizontal="right" vertical="center"/>
    </xf>
    <xf numFmtId="0" fontId="67" fillId="54" borderId="75" xfId="0" applyFont="1" applyFill="1" applyBorder="1" applyAlignment="1">
      <alignment horizontal="center" vertical="center"/>
    </xf>
    <xf numFmtId="0" fontId="58" fillId="54" borderId="87" xfId="0" applyFont="1" applyFill="1" applyBorder="1" applyAlignment="1">
      <alignment horizontal="center" vertical="center" wrapText="1"/>
    </xf>
    <xf numFmtId="0" fontId="59" fillId="54" borderId="137" xfId="0" applyFont="1" applyFill="1" applyBorder="1" applyAlignment="1">
      <alignment horizontal="center" vertical="center"/>
    </xf>
    <xf numFmtId="0" fontId="59" fillId="54" borderId="87" xfId="0" applyFont="1" applyFill="1" applyBorder="1" applyAlignment="1">
      <alignment horizontal="center" vertical="center" wrapText="1"/>
    </xf>
    <xf numFmtId="0" fontId="88" fillId="54" borderId="121" xfId="0" applyFont="1" applyFill="1" applyBorder="1" applyAlignment="1">
      <alignment horizontal="center" vertical="center"/>
    </xf>
    <xf numFmtId="167" fontId="58" fillId="54" borderId="76" xfId="0" applyNumberFormat="1" applyFont="1" applyFill="1" applyBorder="1" applyAlignment="1">
      <alignment horizontal="center" vertical="center" wrapText="1"/>
    </xf>
    <xf numFmtId="0" fontId="58" fillId="54" borderId="91" xfId="0" applyFont="1" applyFill="1" applyBorder="1" applyAlignment="1">
      <alignment horizontal="center" vertical="center" wrapText="1"/>
    </xf>
    <xf numFmtId="0" fontId="74" fillId="54" borderId="0" xfId="0" applyFont="1" applyFill="1" applyAlignment="1">
      <alignment horizontal="center" vertical="center"/>
    </xf>
    <xf numFmtId="0" fontId="73" fillId="54" borderId="110" xfId="0" applyFont="1" applyFill="1" applyBorder="1" applyAlignment="1">
      <alignment horizontal="center" vertical="center"/>
    </xf>
    <xf numFmtId="0" fontId="67" fillId="50" borderId="75" xfId="0" applyFont="1" applyFill="1" applyBorder="1" applyAlignment="1">
      <alignment horizontal="center" vertical="center"/>
    </xf>
    <xf numFmtId="0" fontId="73" fillId="54" borderId="75" xfId="0" applyFont="1" applyFill="1" applyBorder="1" applyAlignment="1">
      <alignment horizontal="center" vertical="center"/>
    </xf>
    <xf numFmtId="0" fontId="73" fillId="50" borderId="75" xfId="0" applyFont="1" applyFill="1" applyBorder="1" applyAlignment="1">
      <alignment horizontal="center" vertical="center"/>
    </xf>
    <xf numFmtId="0" fontId="73" fillId="50" borderId="110" xfId="0" applyFont="1" applyFill="1" applyBorder="1" applyAlignment="1">
      <alignment horizontal="center" vertical="center"/>
    </xf>
    <xf numFmtId="0" fontId="74" fillId="50" borderId="0" xfId="0" applyFont="1" applyFill="1" applyAlignment="1">
      <alignment horizontal="center" vertical="center"/>
    </xf>
    <xf numFmtId="0" fontId="84" fillId="50" borderId="91" xfId="0" applyFont="1" applyFill="1" applyBorder="1" applyAlignment="1">
      <alignment horizontal="center" vertical="center"/>
    </xf>
    <xf numFmtId="0" fontId="74" fillId="50" borderId="0" xfId="0" applyFont="1" applyFill="1" applyAlignment="1">
      <alignment horizontal="right" vertical="center"/>
    </xf>
    <xf numFmtId="0" fontId="58" fillId="50" borderId="87" xfId="0" applyFont="1" applyFill="1" applyBorder="1" applyAlignment="1">
      <alignment horizontal="center" vertical="center" wrapText="1"/>
    </xf>
    <xf numFmtId="0" fontId="73" fillId="48" borderId="110" xfId="0" applyFont="1" applyFill="1" applyBorder="1" applyAlignment="1">
      <alignment horizontal="center" vertical="center"/>
    </xf>
    <xf numFmtId="0" fontId="73" fillId="48" borderId="75" xfId="0" applyFont="1" applyFill="1" applyBorder="1" applyAlignment="1">
      <alignment horizontal="center" vertical="center"/>
    </xf>
    <xf numFmtId="0" fontId="74" fillId="48" borderId="0" xfId="0" applyFont="1" applyFill="1" applyAlignment="1">
      <alignment horizontal="center" vertical="center"/>
    </xf>
    <xf numFmtId="0" fontId="84" fillId="48" borderId="91" xfId="0" applyFont="1" applyFill="1" applyBorder="1" applyAlignment="1">
      <alignment horizontal="center" vertical="center"/>
    </xf>
    <xf numFmtId="0" fontId="59" fillId="50" borderId="137" xfId="0" applyFont="1" applyFill="1" applyBorder="1" applyAlignment="1">
      <alignment horizontal="center" vertical="center"/>
    </xf>
    <xf numFmtId="0" fontId="59" fillId="50" borderId="87" xfId="0" applyFont="1" applyFill="1" applyBorder="1" applyAlignment="1">
      <alignment horizontal="center" vertical="center" wrapText="1"/>
    </xf>
    <xf numFmtId="0" fontId="88" fillId="50" borderId="121" xfId="0" applyFont="1" applyFill="1" applyBorder="1" applyAlignment="1">
      <alignment horizontal="center" vertical="center"/>
    </xf>
    <xf numFmtId="167" fontId="58" fillId="50" borderId="76" xfId="0" applyNumberFormat="1" applyFont="1" applyFill="1" applyBorder="1" applyAlignment="1">
      <alignment horizontal="center" vertical="center" wrapText="1"/>
    </xf>
    <xf numFmtId="0" fontId="58" fillId="50" borderId="91" xfId="0" applyFont="1" applyFill="1" applyBorder="1" applyAlignment="1">
      <alignment horizontal="center" vertical="center" wrapText="1"/>
    </xf>
    <xf numFmtId="0" fontId="58" fillId="57" borderId="91" xfId="0" applyFont="1" applyFill="1" applyBorder="1" applyAlignment="1">
      <alignment horizontal="center" vertical="center" wrapText="1"/>
    </xf>
    <xf numFmtId="0" fontId="62" fillId="17" borderId="91" xfId="0" applyFont="1" applyFill="1" applyBorder="1" applyAlignment="1">
      <alignment horizontal="center" vertical="center"/>
    </xf>
    <xf numFmtId="0" fontId="59" fillId="17" borderId="91" xfId="0" applyFont="1" applyFill="1" applyBorder="1" applyAlignment="1">
      <alignment horizontal="center" vertical="center"/>
    </xf>
    <xf numFmtId="0" fontId="74" fillId="57" borderId="0" xfId="0" applyFont="1" applyFill="1" applyAlignment="1">
      <alignment horizontal="right" vertical="center"/>
    </xf>
    <xf numFmtId="0" fontId="58" fillId="57" borderId="87" xfId="0" applyFont="1" applyFill="1" applyBorder="1" applyAlignment="1">
      <alignment horizontal="center" vertical="center" wrapText="1"/>
    </xf>
    <xf numFmtId="0" fontId="59" fillId="57" borderId="87" xfId="0" applyFont="1" applyFill="1" applyBorder="1" applyAlignment="1">
      <alignment horizontal="center" vertical="center"/>
    </xf>
    <xf numFmtId="0" fontId="59" fillId="57" borderId="87" xfId="0" applyFont="1" applyFill="1" applyBorder="1" applyAlignment="1">
      <alignment horizontal="center" vertical="center" wrapText="1"/>
    </xf>
    <xf numFmtId="0" fontId="88" fillId="57" borderId="121" xfId="0" applyFont="1" applyFill="1" applyBorder="1" applyAlignment="1">
      <alignment horizontal="center" vertical="center"/>
    </xf>
    <xf numFmtId="167" fontId="58" fillId="57" borderId="7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7" xfId="0" applyFont="1" applyBorder="1" applyAlignment="1">
      <alignment horizontal="justify" vertical="center" wrapText="1"/>
    </xf>
    <xf numFmtId="0" fontId="0" fillId="0" borderId="47" xfId="0" applyBorder="1" applyAlignment="1">
      <alignment horizontal="justify" vertical="center"/>
    </xf>
    <xf numFmtId="0" fontId="0" fillId="0" borderId="64" xfId="0" applyBorder="1" applyAlignment="1">
      <alignment horizontal="justify" vertical="center"/>
    </xf>
    <xf numFmtId="0" fontId="6" fillId="0" borderId="3" xfId="0" applyFont="1" applyBorder="1" applyAlignment="1">
      <alignment horizontal="center"/>
    </xf>
    <xf numFmtId="0" fontId="3" fillId="0" borderId="47" xfId="0" applyFont="1" applyBorder="1" applyAlignment="1">
      <alignment horizontal="justify" vertical="center"/>
    </xf>
    <xf numFmtId="0" fontId="3" fillId="0" borderId="72" xfId="0" applyFont="1" applyBorder="1" applyAlignment="1">
      <alignment horizontal="justify" vertical="center"/>
    </xf>
    <xf numFmtId="0" fontId="0" fillId="0" borderId="72" xfId="0" applyBorder="1" applyAlignment="1">
      <alignment horizontal="justify" vertical="center"/>
    </xf>
    <xf numFmtId="0" fontId="0" fillId="0" borderId="62" xfId="0" applyBorder="1" applyAlignment="1">
      <alignment horizontal="justify" vertical="center"/>
    </xf>
    <xf numFmtId="0" fontId="9" fillId="0" borderId="0" xfId="0" applyFont="1" applyAlignment="1">
      <alignment horizontal="center"/>
    </xf>
    <xf numFmtId="0" fontId="9" fillId="0" borderId="49" xfId="0" applyFont="1" applyBorder="1" applyAlignment="1">
      <alignment horizontal="center"/>
    </xf>
    <xf numFmtId="0" fontId="3" fillId="0" borderId="51" xfId="0" applyFont="1" applyBorder="1" applyAlignment="1">
      <alignment horizontal="center" vertical="top"/>
    </xf>
    <xf numFmtId="49" fontId="2" fillId="25" borderId="70" xfId="0" applyNumberFormat="1" applyFont="1" applyFill="1" applyBorder="1" applyAlignment="1" applyProtection="1">
      <alignment horizontal="center" vertical="center" wrapText="1"/>
      <protection locked="0"/>
    </xf>
    <xf numFmtId="49" fontId="2" fillId="25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5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2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49" fontId="2" fillId="25" borderId="70" xfId="7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13" borderId="27" xfId="0" applyFont="1" applyFill="1" applyBorder="1" applyAlignment="1">
      <alignment horizontal="left" vertical="center" wrapText="1"/>
    </xf>
    <xf numFmtId="0" fontId="7" fillId="13" borderId="6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4" fillId="0" borderId="65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3" fillId="8" borderId="65" xfId="0" applyFont="1" applyFill="1" applyBorder="1" applyAlignment="1">
      <alignment horizontal="center"/>
    </xf>
    <xf numFmtId="0" fontId="0" fillId="8" borderId="66" xfId="0" applyFill="1" applyBorder="1" applyAlignment="1">
      <alignment horizontal="center"/>
    </xf>
    <xf numFmtId="0" fontId="0" fillId="8" borderId="68" xfId="0" applyFill="1" applyBorder="1" applyAlignment="1">
      <alignment horizontal="center"/>
    </xf>
    <xf numFmtId="0" fontId="3" fillId="0" borderId="54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72" xfId="0" applyFont="1" applyBorder="1" applyAlignment="1">
      <alignment horizontal="justify" vertical="center" wrapText="1"/>
    </xf>
    <xf numFmtId="0" fontId="3" fillId="0" borderId="62" xfId="0" applyFont="1" applyBorder="1" applyAlignment="1">
      <alignment horizontal="justify" vertical="center" wrapText="1"/>
    </xf>
    <xf numFmtId="9" fontId="5" fillId="35" borderId="49" xfId="0" applyNumberFormat="1" applyFont="1" applyFill="1" applyBorder="1" applyAlignment="1">
      <alignment horizontal="center" vertical="center" wrapText="1"/>
    </xf>
    <xf numFmtId="9" fontId="5" fillId="35" borderId="5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15" borderId="65" xfId="0" applyFont="1" applyFill="1" applyBorder="1" applyAlignment="1">
      <alignment horizontal="center"/>
    </xf>
    <xf numFmtId="0" fontId="0" fillId="15" borderId="66" xfId="0" applyFill="1" applyBorder="1" applyAlignment="1">
      <alignment horizontal="center"/>
    </xf>
    <xf numFmtId="0" fontId="0" fillId="15" borderId="68" xfId="0" applyFill="1" applyBorder="1" applyAlignment="1">
      <alignment horizontal="center"/>
    </xf>
    <xf numFmtId="0" fontId="44" fillId="9" borderId="53" xfId="0" applyFont="1" applyFill="1" applyBorder="1" applyAlignment="1">
      <alignment horizontal="center" vertical="center" wrapText="1"/>
    </xf>
    <xf numFmtId="0" fontId="44" fillId="9" borderId="33" xfId="0" applyFont="1" applyFill="1" applyBorder="1" applyAlignment="1">
      <alignment horizontal="center" vertical="center" wrapText="1"/>
    </xf>
    <xf numFmtId="0" fontId="44" fillId="9" borderId="54" xfId="0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center" vertical="center" wrapText="1"/>
    </xf>
    <xf numFmtId="0" fontId="45" fillId="9" borderId="39" xfId="0" applyFont="1" applyFill="1" applyBorder="1" applyAlignment="1">
      <alignment horizontal="center" vertical="center" wrapText="1"/>
    </xf>
    <xf numFmtId="0" fontId="45" fillId="9" borderId="28" xfId="0" applyFont="1" applyFill="1" applyBorder="1" applyAlignment="1">
      <alignment horizontal="center" vertical="center" wrapText="1"/>
    </xf>
    <xf numFmtId="0" fontId="45" fillId="9" borderId="36" xfId="0" applyFont="1" applyFill="1" applyBorder="1" applyAlignment="1">
      <alignment horizontal="center" vertical="center" wrapText="1"/>
    </xf>
    <xf numFmtId="0" fontId="45" fillId="9" borderId="27" xfId="0" applyFont="1" applyFill="1" applyBorder="1" applyAlignment="1">
      <alignment horizontal="left" vertical="center" wrapText="1"/>
    </xf>
    <xf numFmtId="0" fontId="45" fillId="9" borderId="67" xfId="0" applyFont="1" applyFill="1" applyBorder="1" applyAlignment="1">
      <alignment horizontal="left" vertical="center" wrapText="1"/>
    </xf>
    <xf numFmtId="0" fontId="45" fillId="9" borderId="31" xfId="0" applyFont="1" applyFill="1" applyBorder="1" applyAlignment="1">
      <alignment horizontal="center" vertical="center" wrapText="1"/>
    </xf>
    <xf numFmtId="0" fontId="45" fillId="9" borderId="30" xfId="0" applyFont="1" applyFill="1" applyBorder="1" applyAlignment="1">
      <alignment horizontal="center" vertical="center" wrapText="1"/>
    </xf>
    <xf numFmtId="0" fontId="44" fillId="3" borderId="53" xfId="0" applyFont="1" applyFill="1" applyBorder="1" applyAlignment="1">
      <alignment horizontal="center" vertical="center" wrapText="1"/>
    </xf>
    <xf numFmtId="0" fontId="44" fillId="3" borderId="33" xfId="0" applyFont="1" applyFill="1" applyBorder="1" applyAlignment="1">
      <alignment horizontal="center" vertical="center" wrapText="1"/>
    </xf>
    <xf numFmtId="0" fontId="44" fillId="3" borderId="157" xfId="0" applyFont="1" applyFill="1" applyBorder="1" applyAlignment="1">
      <alignment horizontal="center" vertical="center" wrapText="1"/>
    </xf>
    <xf numFmtId="0" fontId="45" fillId="3" borderId="30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45" fillId="3" borderId="39" xfId="0" applyFont="1" applyFill="1" applyBorder="1" applyAlignment="1">
      <alignment horizontal="center" vertical="center" wrapText="1"/>
    </xf>
    <xf numFmtId="0" fontId="45" fillId="3" borderId="28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45" fillId="3" borderId="3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45" fillId="58" borderId="19" xfId="0" applyFont="1" applyFill="1" applyBorder="1" applyAlignment="1">
      <alignment horizontal="left" vertical="center" wrapText="1"/>
    </xf>
    <xf numFmtId="0" fontId="45" fillId="58" borderId="160" xfId="0" applyFont="1" applyFill="1" applyBorder="1" applyAlignment="1">
      <alignment horizontal="left" vertical="center" wrapText="1"/>
    </xf>
    <xf numFmtId="0" fontId="45" fillId="58" borderId="31" xfId="0" applyFont="1" applyFill="1" applyBorder="1" applyAlignment="1">
      <alignment horizontal="center" vertical="top" wrapText="1"/>
    </xf>
    <xf numFmtId="0" fontId="45" fillId="58" borderId="28" xfId="0" applyFont="1" applyFill="1" applyBorder="1" applyAlignment="1">
      <alignment horizontal="center" vertical="top" wrapText="1"/>
    </xf>
    <xf numFmtId="0" fontId="45" fillId="58" borderId="30" xfId="0" applyFont="1" applyFill="1" applyBorder="1" applyAlignment="1">
      <alignment horizontal="center" vertical="top" wrapText="1"/>
    </xf>
    <xf numFmtId="0" fontId="45" fillId="58" borderId="31" xfId="0" applyFont="1" applyFill="1" applyBorder="1" applyAlignment="1">
      <alignment horizontal="center" vertical="center" wrapText="1"/>
    </xf>
    <xf numFmtId="0" fontId="45" fillId="58" borderId="30" xfId="0" applyFont="1" applyFill="1" applyBorder="1" applyAlignment="1">
      <alignment horizontal="center" vertical="center" wrapText="1"/>
    </xf>
    <xf numFmtId="0" fontId="45" fillId="58" borderId="158" xfId="0" applyFont="1" applyFill="1" applyBorder="1" applyAlignment="1">
      <alignment horizontal="left" vertical="center" wrapText="1"/>
    </xf>
    <xf numFmtId="0" fontId="45" fillId="58" borderId="67" xfId="0" applyFont="1" applyFill="1" applyBorder="1" applyAlignment="1">
      <alignment horizontal="left" vertical="center" wrapText="1"/>
    </xf>
    <xf numFmtId="0" fontId="45" fillId="58" borderId="36" xfId="0" applyFont="1" applyFill="1" applyBorder="1" applyAlignment="1">
      <alignment horizontal="center" vertical="top" wrapText="1"/>
    </xf>
    <xf numFmtId="0" fontId="0" fillId="58" borderId="48" xfId="0" applyFill="1" applyBorder="1" applyAlignment="1">
      <alignment horizontal="center"/>
    </xf>
    <xf numFmtId="0" fontId="0" fillId="58" borderId="49" xfId="0" applyFill="1" applyBorder="1" applyAlignment="1">
      <alignment horizontal="center"/>
    </xf>
    <xf numFmtId="0" fontId="42" fillId="51" borderId="60" xfId="0" applyFont="1" applyFill="1" applyBorder="1" applyAlignment="1">
      <alignment horizontal="center" vertical="center"/>
    </xf>
    <xf numFmtId="0" fontId="42" fillId="51" borderId="34" xfId="0" applyFont="1" applyFill="1" applyBorder="1" applyAlignment="1">
      <alignment horizontal="center" vertical="center"/>
    </xf>
    <xf numFmtId="0" fontId="45" fillId="51" borderId="31" xfId="0" applyFont="1" applyFill="1" applyBorder="1" applyAlignment="1">
      <alignment horizontal="center" vertical="top" wrapText="1"/>
    </xf>
    <xf numFmtId="0" fontId="45" fillId="51" borderId="28" xfId="0" applyFont="1" applyFill="1" applyBorder="1" applyAlignment="1">
      <alignment horizontal="center" vertical="top" wrapText="1"/>
    </xf>
    <xf numFmtId="0" fontId="45" fillId="51" borderId="30" xfId="0" applyFont="1" applyFill="1" applyBorder="1" applyAlignment="1">
      <alignment horizontal="center" vertical="top" wrapText="1"/>
    </xf>
    <xf numFmtId="0" fontId="45" fillId="51" borderId="10" xfId="0" applyFont="1" applyFill="1" applyBorder="1" applyAlignment="1">
      <alignment horizontal="center" vertical="center" wrapText="1"/>
    </xf>
    <xf numFmtId="0" fontId="45" fillId="51" borderId="31" xfId="0" applyFont="1" applyFill="1" applyBorder="1" applyAlignment="1">
      <alignment horizontal="center" wrapText="1"/>
    </xf>
    <xf numFmtId="0" fontId="45" fillId="51" borderId="30" xfId="0" applyFont="1" applyFill="1" applyBorder="1" applyAlignment="1">
      <alignment horizontal="center" wrapText="1"/>
    </xf>
    <xf numFmtId="0" fontId="45" fillId="51" borderId="28" xfId="0" applyFont="1" applyFill="1" applyBorder="1" applyAlignment="1">
      <alignment horizontal="center" vertical="center" wrapText="1"/>
    </xf>
    <xf numFmtId="0" fontId="45" fillId="51" borderId="30" xfId="0" applyFont="1" applyFill="1" applyBorder="1" applyAlignment="1">
      <alignment horizontal="center" vertical="center" wrapText="1"/>
    </xf>
    <xf numFmtId="0" fontId="44" fillId="58" borderId="59" xfId="0" applyFont="1" applyFill="1" applyBorder="1" applyAlignment="1">
      <alignment horizontal="center" vertical="center" wrapText="1"/>
    </xf>
    <xf numFmtId="0" fontId="44" fillId="58" borderId="33" xfId="0" applyFont="1" applyFill="1" applyBorder="1" applyAlignment="1">
      <alignment horizontal="center" vertical="center" wrapText="1"/>
    </xf>
    <xf numFmtId="0" fontId="44" fillId="58" borderId="157" xfId="0" applyFont="1" applyFill="1" applyBorder="1" applyAlignment="1">
      <alignment horizontal="center" vertical="center" wrapText="1"/>
    </xf>
    <xf numFmtId="0" fontId="45" fillId="58" borderId="39" xfId="0" applyFont="1" applyFill="1" applyBorder="1" applyAlignment="1">
      <alignment horizontal="center" vertical="center" wrapText="1"/>
    </xf>
    <xf numFmtId="0" fontId="45" fillId="58" borderId="28" xfId="0" applyFont="1" applyFill="1" applyBorder="1" applyAlignment="1">
      <alignment horizontal="center" vertical="center" wrapText="1"/>
    </xf>
    <xf numFmtId="0" fontId="45" fillId="58" borderId="36" xfId="0" applyFont="1" applyFill="1" applyBorder="1" applyAlignment="1">
      <alignment horizontal="center" vertical="center" wrapText="1"/>
    </xf>
    <xf numFmtId="0" fontId="45" fillId="58" borderId="60" xfId="0" applyFont="1" applyFill="1" applyBorder="1" applyAlignment="1">
      <alignment horizontal="center" vertical="center" wrapText="1"/>
    </xf>
    <xf numFmtId="0" fontId="45" fillId="58" borderId="3" xfId="0" applyFont="1" applyFill="1" applyBorder="1" applyAlignment="1">
      <alignment horizontal="center" vertical="center" wrapText="1"/>
    </xf>
    <xf numFmtId="0" fontId="45" fillId="58" borderId="34" xfId="0" applyFont="1" applyFill="1" applyBorder="1" applyAlignment="1">
      <alignment horizontal="center" vertical="center" wrapText="1"/>
    </xf>
    <xf numFmtId="0" fontId="45" fillId="58" borderId="51" xfId="0" applyFont="1" applyFill="1" applyBorder="1" applyAlignment="1">
      <alignment horizontal="center" vertical="center" wrapText="1"/>
    </xf>
    <xf numFmtId="0" fontId="45" fillId="51" borderId="19" xfId="0" applyFont="1" applyFill="1" applyBorder="1" applyAlignment="1">
      <alignment horizontal="left" vertical="center" wrapText="1"/>
    </xf>
    <xf numFmtId="0" fontId="45" fillId="51" borderId="67" xfId="0" applyFont="1" applyFill="1" applyBorder="1" applyAlignment="1">
      <alignment horizontal="left" vertical="center" wrapText="1"/>
    </xf>
    <xf numFmtId="0" fontId="45" fillId="51" borderId="31" xfId="0" applyFont="1" applyFill="1" applyBorder="1" applyAlignment="1">
      <alignment horizontal="center" vertical="center" wrapText="1"/>
    </xf>
    <xf numFmtId="0" fontId="45" fillId="58" borderId="10" xfId="0" applyFont="1" applyFill="1" applyBorder="1" applyAlignment="1">
      <alignment horizontal="center" vertical="center" wrapText="1"/>
    </xf>
    <xf numFmtId="0" fontId="44" fillId="51" borderId="59" xfId="0" applyFont="1" applyFill="1" applyBorder="1" applyAlignment="1">
      <alignment horizontal="center" vertical="center" wrapText="1"/>
    </xf>
    <xf numFmtId="0" fontId="44" fillId="51" borderId="33" xfId="0" applyFont="1" applyFill="1" applyBorder="1" applyAlignment="1">
      <alignment horizontal="center" vertical="center" wrapText="1"/>
    </xf>
    <xf numFmtId="0" fontId="44" fillId="51" borderId="157" xfId="0" applyFont="1" applyFill="1" applyBorder="1" applyAlignment="1">
      <alignment horizontal="center" vertical="center" wrapText="1"/>
    </xf>
    <xf numFmtId="0" fontId="45" fillId="51" borderId="15" xfId="0" applyFont="1" applyFill="1" applyBorder="1" applyAlignment="1">
      <alignment horizontal="center" vertical="center" wrapText="1"/>
    </xf>
    <xf numFmtId="0" fontId="42" fillId="51" borderId="39" xfId="0" applyFont="1" applyFill="1" applyBorder="1" applyAlignment="1">
      <alignment horizontal="center" vertical="center"/>
    </xf>
    <xf numFmtId="0" fontId="42" fillId="51" borderId="30" xfId="0" applyFont="1" applyFill="1" applyBorder="1" applyAlignment="1">
      <alignment horizontal="center" vertical="center"/>
    </xf>
    <xf numFmtId="0" fontId="45" fillId="27" borderId="31" xfId="0" applyFont="1" applyFill="1" applyBorder="1" applyAlignment="1">
      <alignment horizontal="center" vertical="top" wrapText="1"/>
    </xf>
    <xf numFmtId="0" fontId="45" fillId="27" borderId="28" xfId="0" applyFont="1" applyFill="1" applyBorder="1" applyAlignment="1">
      <alignment horizontal="center" vertical="top" wrapText="1"/>
    </xf>
    <xf numFmtId="0" fontId="45" fillId="27" borderId="30" xfId="0" applyFont="1" applyFill="1" applyBorder="1" applyAlignment="1">
      <alignment horizontal="center" vertical="top" wrapText="1"/>
    </xf>
    <xf numFmtId="0" fontId="0" fillId="27" borderId="9" xfId="0" applyFill="1" applyBorder="1" applyAlignment="1">
      <alignment horizontal="center"/>
    </xf>
    <xf numFmtId="0" fontId="0" fillId="27" borderId="47" xfId="0" applyFill="1" applyBorder="1" applyAlignment="1">
      <alignment horizontal="center"/>
    </xf>
    <xf numFmtId="0" fontId="45" fillId="27" borderId="31" xfId="0" applyFont="1" applyFill="1" applyBorder="1" applyAlignment="1">
      <alignment horizontal="center" vertical="center"/>
    </xf>
    <xf numFmtId="0" fontId="45" fillId="27" borderId="28" xfId="0" applyFont="1" applyFill="1" applyBorder="1" applyAlignment="1">
      <alignment horizontal="center" vertical="center"/>
    </xf>
    <xf numFmtId="0" fontId="45" fillId="27" borderId="30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/>
    </xf>
    <xf numFmtId="0" fontId="45" fillId="51" borderId="36" xfId="0" applyFont="1" applyFill="1" applyBorder="1" applyAlignment="1">
      <alignment horizontal="center" vertical="top" wrapText="1"/>
    </xf>
    <xf numFmtId="0" fontId="45" fillId="51" borderId="36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left" vertical="center" wrapText="1"/>
    </xf>
    <xf numFmtId="0" fontId="45" fillId="27" borderId="67" xfId="0" applyFont="1" applyFill="1" applyBorder="1" applyAlignment="1">
      <alignment horizontal="left" vertical="center" wrapText="1"/>
    </xf>
    <xf numFmtId="0" fontId="45" fillId="27" borderId="31" xfId="0" applyFont="1" applyFill="1" applyBorder="1" applyAlignment="1">
      <alignment horizontal="center" vertical="center" wrapText="1"/>
    </xf>
    <xf numFmtId="0" fontId="45" fillId="27" borderId="28" xfId="0" applyFont="1" applyFill="1" applyBorder="1" applyAlignment="1">
      <alignment horizontal="center" vertical="center" wrapText="1"/>
    </xf>
    <xf numFmtId="0" fontId="45" fillId="27" borderId="30" xfId="0" applyFont="1" applyFill="1" applyBorder="1" applyAlignment="1">
      <alignment horizontal="center" vertical="center" wrapText="1"/>
    </xf>
    <xf numFmtId="0" fontId="45" fillId="27" borderId="9" xfId="0" applyFont="1" applyFill="1" applyBorder="1" applyAlignment="1">
      <alignment horizontal="center" vertical="center"/>
    </xf>
    <xf numFmtId="0" fontId="45" fillId="27" borderId="47" xfId="0" applyFont="1" applyFill="1" applyBorder="1" applyAlignment="1">
      <alignment horizontal="center" vertical="center"/>
    </xf>
    <xf numFmtId="0" fontId="44" fillId="27" borderId="59" xfId="0" applyFont="1" applyFill="1" applyBorder="1" applyAlignment="1">
      <alignment horizontal="center" vertical="center" wrapText="1"/>
    </xf>
    <xf numFmtId="0" fontId="44" fillId="27" borderId="33" xfId="0" applyFont="1" applyFill="1" applyBorder="1" applyAlignment="1">
      <alignment horizontal="center" vertical="center" wrapText="1"/>
    </xf>
    <xf numFmtId="0" fontId="45" fillId="27" borderId="15" xfId="0" applyFont="1" applyFill="1" applyBorder="1" applyAlignment="1">
      <alignment horizontal="center" vertical="center" wrapText="1"/>
    </xf>
    <xf numFmtId="0" fontId="45" fillId="27" borderId="10" xfId="0" applyFont="1" applyFill="1" applyBorder="1" applyAlignment="1">
      <alignment horizontal="center" vertical="center" wrapText="1"/>
    </xf>
    <xf numFmtId="0" fontId="45" fillId="27" borderId="27" xfId="0" applyFont="1" applyFill="1" applyBorder="1" applyAlignment="1">
      <alignment horizontal="center" vertical="center" wrapText="1"/>
    </xf>
    <xf numFmtId="0" fontId="45" fillId="27" borderId="19" xfId="0" applyFont="1" applyFill="1" applyBorder="1" applyAlignment="1">
      <alignment horizontal="center" vertical="center" wrapText="1"/>
    </xf>
    <xf numFmtId="0" fontId="45" fillId="27" borderId="67" xfId="0" applyFont="1" applyFill="1" applyBorder="1" applyAlignment="1">
      <alignment horizontal="center" vertical="center" wrapText="1"/>
    </xf>
    <xf numFmtId="0" fontId="45" fillId="13" borderId="59" xfId="0" applyFont="1" applyFill="1" applyBorder="1" applyAlignment="1">
      <alignment horizontal="center" vertical="center" wrapText="1"/>
    </xf>
    <xf numFmtId="0" fontId="45" fillId="13" borderId="33" xfId="0" applyFont="1" applyFill="1" applyBorder="1" applyAlignment="1">
      <alignment horizontal="center" vertical="center" wrapText="1"/>
    </xf>
    <xf numFmtId="0" fontId="45" fillId="13" borderId="157" xfId="0" applyFont="1" applyFill="1" applyBorder="1" applyAlignment="1">
      <alignment horizontal="center" vertical="center" wrapText="1"/>
    </xf>
    <xf numFmtId="0" fontId="45" fillId="13" borderId="39" xfId="0" applyFont="1" applyFill="1" applyBorder="1" applyAlignment="1">
      <alignment horizontal="center" vertical="center" wrapText="1"/>
    </xf>
    <xf numFmtId="0" fontId="45" fillId="13" borderId="28" xfId="0" applyFont="1" applyFill="1" applyBorder="1" applyAlignment="1">
      <alignment horizontal="center" vertical="center" wrapText="1"/>
    </xf>
    <xf numFmtId="0" fontId="45" fillId="13" borderId="36" xfId="0" applyFont="1" applyFill="1" applyBorder="1" applyAlignment="1">
      <alignment horizontal="center" vertical="center" wrapText="1"/>
    </xf>
    <xf numFmtId="0" fontId="45" fillId="13" borderId="31" xfId="0" applyFont="1" applyFill="1" applyBorder="1" applyAlignment="1">
      <alignment horizontal="center" vertical="center"/>
    </xf>
    <xf numFmtId="0" fontId="45" fillId="13" borderId="28" xfId="0" applyFont="1" applyFill="1" applyBorder="1" applyAlignment="1">
      <alignment horizontal="center" vertical="center"/>
    </xf>
    <xf numFmtId="0" fontId="45" fillId="13" borderId="30" xfId="0" applyFont="1" applyFill="1" applyBorder="1" applyAlignment="1">
      <alignment horizontal="center" vertical="center"/>
    </xf>
    <xf numFmtId="0" fontId="45" fillId="13" borderId="19" xfId="0" applyFont="1" applyFill="1" applyBorder="1" applyAlignment="1">
      <alignment horizontal="left" vertical="top" wrapText="1"/>
    </xf>
    <xf numFmtId="0" fontId="45" fillId="13" borderId="36" xfId="0" applyFont="1" applyFill="1" applyBorder="1" applyAlignment="1">
      <alignment horizontal="center" vertical="center"/>
    </xf>
    <xf numFmtId="0" fontId="52" fillId="0" borderId="6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4" fillId="31" borderId="27" xfId="0" applyFont="1" applyFill="1" applyBorder="1" applyAlignment="1">
      <alignment horizontal="center" vertical="center" wrapText="1"/>
    </xf>
    <xf numFmtId="0" fontId="44" fillId="31" borderId="19" xfId="0" applyFont="1" applyFill="1" applyBorder="1" applyAlignment="1">
      <alignment horizontal="center" vertical="center" wrapText="1"/>
    </xf>
    <xf numFmtId="0" fontId="44" fillId="31" borderId="67" xfId="0" applyFont="1" applyFill="1" applyBorder="1" applyAlignment="1">
      <alignment horizontal="center" vertical="center" wrapText="1"/>
    </xf>
    <xf numFmtId="0" fontId="45" fillId="31" borderId="59" xfId="0" applyFont="1" applyFill="1" applyBorder="1" applyAlignment="1">
      <alignment horizontal="center" vertical="center" wrapText="1"/>
    </xf>
    <xf numFmtId="0" fontId="45" fillId="31" borderId="33" xfId="0" applyFont="1" applyFill="1" applyBorder="1" applyAlignment="1">
      <alignment horizontal="center" vertical="center" wrapText="1"/>
    </xf>
    <xf numFmtId="0" fontId="45" fillId="31" borderId="157" xfId="0" applyFont="1" applyFill="1" applyBorder="1" applyAlignment="1">
      <alignment horizontal="center" vertical="center" wrapText="1"/>
    </xf>
    <xf numFmtId="0" fontId="45" fillId="31" borderId="39" xfId="0" applyFont="1" applyFill="1" applyBorder="1" applyAlignment="1">
      <alignment horizontal="center" vertical="center" wrapText="1"/>
    </xf>
    <xf numFmtId="0" fontId="45" fillId="31" borderId="28" xfId="0" applyFont="1" applyFill="1" applyBorder="1" applyAlignment="1">
      <alignment horizontal="center" vertical="center" wrapText="1"/>
    </xf>
    <xf numFmtId="0" fontId="45" fillId="31" borderId="36" xfId="0" applyFont="1" applyFill="1" applyBorder="1" applyAlignment="1">
      <alignment horizontal="center" vertical="center" wrapText="1"/>
    </xf>
    <xf numFmtId="0" fontId="45" fillId="31" borderId="27" xfId="0" applyFont="1" applyFill="1" applyBorder="1" applyAlignment="1">
      <alignment horizontal="center" vertical="center" wrapText="1"/>
    </xf>
    <xf numFmtId="0" fontId="45" fillId="31" borderId="67" xfId="0" applyFont="1" applyFill="1" applyBorder="1" applyAlignment="1">
      <alignment horizontal="center" vertical="center" wrapText="1"/>
    </xf>
    <xf numFmtId="0" fontId="45" fillId="31" borderId="31" xfId="0" applyFont="1" applyFill="1" applyBorder="1" applyAlignment="1">
      <alignment horizontal="center" vertical="center"/>
    </xf>
    <xf numFmtId="0" fontId="45" fillId="31" borderId="30" xfId="0" applyFont="1" applyFill="1" applyBorder="1" applyAlignment="1">
      <alignment horizontal="center" vertical="center"/>
    </xf>
    <xf numFmtId="0" fontId="44" fillId="13" borderId="27" xfId="0" applyFont="1" applyFill="1" applyBorder="1" applyAlignment="1">
      <alignment horizontal="center" vertical="center" wrapText="1"/>
    </xf>
    <xf numFmtId="0" fontId="44" fillId="13" borderId="19" xfId="0" applyFont="1" applyFill="1" applyBorder="1" applyAlignment="1">
      <alignment horizontal="center" vertical="center" wrapText="1"/>
    </xf>
    <xf numFmtId="0" fontId="44" fillId="13" borderId="67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08" xfId="0" applyFont="1" applyBorder="1" applyAlignment="1"/>
    <xf numFmtId="0" fontId="1" fillId="0" borderId="109" xfId="0" applyFont="1" applyBorder="1" applyAlignment="1"/>
    <xf numFmtId="0" fontId="1" fillId="34" borderId="76" xfId="0" applyFont="1" applyFill="1" applyBorder="1" applyAlignment="1"/>
    <xf numFmtId="0" fontId="1" fillId="34" borderId="77" xfId="0" applyFont="1" applyFill="1" applyBorder="1" applyAlignment="1"/>
    <xf numFmtId="0" fontId="1" fillId="0" borderId="80" xfId="0" applyFont="1" applyBorder="1" applyAlignment="1"/>
    <xf numFmtId="0" fontId="1" fillId="0" borderId="76" xfId="0" applyFont="1" applyBorder="1" applyAlignment="1"/>
    <xf numFmtId="0" fontId="1" fillId="3" borderId="76" xfId="0" applyFont="1" applyFill="1" applyBorder="1" applyAlignment="1"/>
    <xf numFmtId="0" fontId="1" fillId="3" borderId="77" xfId="0" applyFont="1" applyFill="1" applyBorder="1" applyAlignment="1"/>
    <xf numFmtId="0" fontId="1" fillId="0" borderId="84" xfId="0" applyFont="1" applyBorder="1" applyAlignment="1"/>
    <xf numFmtId="0" fontId="1" fillId="0" borderId="111" xfId="0" applyFont="1" applyBorder="1" applyAlignment="1"/>
    <xf numFmtId="0" fontId="1" fillId="0" borderId="85" xfId="0" applyFont="1" applyBorder="1" applyAlignment="1"/>
    <xf numFmtId="0" fontId="1" fillId="0" borderId="93" xfId="0" applyFont="1" applyBorder="1" applyAlignment="1"/>
    <xf numFmtId="0" fontId="1" fillId="0" borderId="141" xfId="0" applyFont="1" applyBorder="1" applyAlignment="1"/>
    <xf numFmtId="0" fontId="1" fillId="0" borderId="3" xfId="0" applyFont="1" applyBorder="1" applyAlignment="1"/>
    <xf numFmtId="0" fontId="1" fillId="13" borderId="67" xfId="0" applyFont="1" applyFill="1" applyBorder="1" applyAlignment="1"/>
    <xf numFmtId="0" fontId="1" fillId="0" borderId="5" xfId="0" applyFont="1" applyBorder="1" applyAlignment="1"/>
    <xf numFmtId="0" fontId="1" fillId="0" borderId="26" xfId="0" applyFont="1" applyBorder="1" applyAlignment="1"/>
    <xf numFmtId="0" fontId="1" fillId="0" borderId="96" xfId="0" applyFont="1" applyBorder="1" applyAlignment="1"/>
    <xf numFmtId="0" fontId="1" fillId="0" borderId="156" xfId="0" applyFont="1" applyBorder="1" applyAlignment="1"/>
    <xf numFmtId="0" fontId="1" fillId="0" borderId="88" xfId="0" applyFont="1" applyBorder="1" applyAlignment="1"/>
    <xf numFmtId="0" fontId="1" fillId="0" borderId="90" xfId="0" applyFont="1" applyBorder="1" applyAlignment="1"/>
    <xf numFmtId="0" fontId="1" fillId="0" borderId="98" xfId="0" applyFont="1" applyBorder="1" applyAlignment="1"/>
    <xf numFmtId="0" fontId="1" fillId="0" borderId="99" xfId="0" applyFont="1" applyBorder="1" applyAlignment="1"/>
    <xf numFmtId="0" fontId="1" fillId="31" borderId="84" xfId="0" applyFont="1" applyFill="1" applyBorder="1" applyAlignment="1"/>
    <xf numFmtId="0" fontId="1" fillId="31" borderId="100" xfId="0" applyFont="1" applyFill="1" applyBorder="1" applyAlignment="1"/>
    <xf numFmtId="0" fontId="1" fillId="31" borderId="85" xfId="0" applyFont="1" applyFill="1" applyBorder="1" applyAlignment="1"/>
    <xf numFmtId="0" fontId="1" fillId="35" borderId="98" xfId="0" applyFont="1" applyFill="1" applyBorder="1" applyAlignment="1"/>
    <xf numFmtId="0" fontId="1" fillId="35" borderId="102" xfId="0" applyFont="1" applyFill="1" applyBorder="1" applyAlignment="1"/>
    <xf numFmtId="0" fontId="1" fillId="35" borderId="99" xfId="0" applyFont="1" applyFill="1" applyBorder="1" applyAlignment="1"/>
    <xf numFmtId="0" fontId="1" fillId="0" borderId="77" xfId="0" applyFont="1" applyBorder="1" applyAlignment="1"/>
    <xf numFmtId="0" fontId="1" fillId="13" borderId="19" xfId="0" applyFont="1" applyFill="1" applyBorder="1" applyAlignment="1"/>
    <xf numFmtId="0" fontId="1" fillId="4" borderId="76" xfId="0" applyFont="1" applyFill="1" applyBorder="1" applyAlignment="1"/>
    <xf numFmtId="0" fontId="1" fillId="4" borderId="77" xfId="0" applyFont="1" applyFill="1" applyBorder="1" applyAlignment="1"/>
    <xf numFmtId="0" fontId="1" fillId="4" borderId="111" xfId="0" applyFont="1" applyFill="1" applyBorder="1" applyAlignment="1"/>
    <xf numFmtId="0" fontId="1" fillId="4" borderId="112" xfId="0" applyFont="1" applyFill="1" applyBorder="1" applyAlignment="1"/>
    <xf numFmtId="0" fontId="1" fillId="4" borderId="0" xfId="0" applyFont="1" applyFill="1" applyAlignment="1"/>
    <xf numFmtId="0" fontId="1" fillId="27" borderId="76" xfId="0" applyFont="1" applyFill="1" applyBorder="1" applyAlignment="1"/>
    <xf numFmtId="0" fontId="1" fillId="27" borderId="77" xfId="0" applyFont="1" applyFill="1" applyBorder="1" applyAlignment="1"/>
    <xf numFmtId="0" fontId="1" fillId="27" borderId="111" xfId="0" applyFont="1" applyFill="1" applyBorder="1" applyAlignment="1"/>
    <xf numFmtId="0" fontId="1" fillId="27" borderId="112" xfId="0" applyFont="1" applyFill="1" applyBorder="1" applyAlignment="1"/>
    <xf numFmtId="0" fontId="1" fillId="27" borderId="0" xfId="0" applyFont="1" applyFill="1" applyAlignment="1"/>
    <xf numFmtId="0" fontId="1" fillId="27" borderId="88" xfId="0" applyFont="1" applyFill="1" applyBorder="1" applyAlignment="1"/>
    <xf numFmtId="0" fontId="1" fillId="27" borderId="90" xfId="0" applyFont="1" applyFill="1" applyBorder="1" applyAlignment="1"/>
    <xf numFmtId="0" fontId="1" fillId="27" borderId="102" xfId="0" applyFont="1" applyFill="1" applyBorder="1" applyAlignment="1"/>
    <xf numFmtId="0" fontId="1" fillId="28" borderId="76" xfId="0" applyFont="1" applyFill="1" applyBorder="1" applyAlignment="1"/>
    <xf numFmtId="0" fontId="1" fillId="28" borderId="77" xfId="0" applyFont="1" applyFill="1" applyBorder="1" applyAlignment="1"/>
    <xf numFmtId="0" fontId="1" fillId="28" borderId="111" xfId="0" applyFont="1" applyFill="1" applyBorder="1" applyAlignment="1"/>
    <xf numFmtId="0" fontId="1" fillId="28" borderId="112" xfId="0" applyFont="1" applyFill="1" applyBorder="1" applyAlignment="1"/>
    <xf numFmtId="0" fontId="1" fillId="28" borderId="0" xfId="0" applyFont="1" applyFill="1" applyAlignment="1"/>
    <xf numFmtId="0" fontId="1" fillId="3" borderId="111" xfId="0" applyFont="1" applyFill="1" applyBorder="1" applyAlignment="1"/>
    <xf numFmtId="0" fontId="1" fillId="3" borderId="112" xfId="0" applyFont="1" applyFill="1" applyBorder="1" applyAlignment="1"/>
    <xf numFmtId="0" fontId="1" fillId="3" borderId="0" xfId="0" applyFont="1" applyFill="1" applyAlignment="1"/>
    <xf numFmtId="0" fontId="1" fillId="3" borderId="3" xfId="0" applyFont="1" applyFill="1" applyBorder="1" applyAlignment="1"/>
    <xf numFmtId="0" fontId="1" fillId="3" borderId="44" xfId="0" applyFont="1" applyFill="1" applyBorder="1" applyAlignment="1"/>
    <xf numFmtId="0" fontId="64" fillId="0" borderId="0" xfId="0" applyFont="1" applyAlignment="1"/>
    <xf numFmtId="0" fontId="1" fillId="25" borderId="77" xfId="0" applyFont="1" applyFill="1" applyBorder="1" applyAlignment="1"/>
    <xf numFmtId="0" fontId="1" fillId="0" borderId="112" xfId="0" applyFont="1" applyBorder="1" applyAlignment="1"/>
    <xf numFmtId="0" fontId="1" fillId="0" borderId="0" xfId="0" applyFont="1" applyAlignment="1"/>
    <xf numFmtId="0" fontId="1" fillId="0" borderId="116" xfId="0" applyFont="1" applyBorder="1" applyAlignment="1"/>
    <xf numFmtId="0" fontId="1" fillId="13" borderId="129" xfId="0" applyFont="1" applyFill="1" applyBorder="1" applyAlignment="1"/>
    <xf numFmtId="0" fontId="1" fillId="0" borderId="104" xfId="0" applyFont="1" applyBorder="1" applyAlignment="1"/>
    <xf numFmtId="0" fontId="64" fillId="0" borderId="76" xfId="0" applyFont="1" applyBorder="1" applyAlignment="1"/>
    <xf numFmtId="0" fontId="64" fillId="0" borderId="77" xfId="0" applyFont="1" applyBorder="1" applyAlignment="1"/>
    <xf numFmtId="0" fontId="1" fillId="0" borderId="106" xfId="0" applyFont="1" applyBorder="1" applyAlignment="1"/>
    <xf numFmtId="0" fontId="6" fillId="0" borderId="76" xfId="0" applyFont="1" applyBorder="1" applyAlignment="1"/>
    <xf numFmtId="0" fontId="6" fillId="0" borderId="77" xfId="0" applyFont="1" applyBorder="1" applyAlignment="1"/>
    <xf numFmtId="0" fontId="94" fillId="0" borderId="76" xfId="0" applyFont="1" applyBorder="1" applyAlignment="1"/>
    <xf numFmtId="0" fontId="94" fillId="0" borderId="77" xfId="0" applyFont="1" applyBorder="1" applyAlignment="1"/>
    <xf numFmtId="0" fontId="1" fillId="7" borderId="76" xfId="0" applyFont="1" applyFill="1" applyBorder="1" applyAlignment="1"/>
    <xf numFmtId="0" fontId="1" fillId="7" borderId="77" xfId="0" applyFont="1" applyFill="1" applyBorder="1" applyAlignment="1"/>
    <xf numFmtId="0" fontId="1" fillId="7" borderId="111" xfId="0" applyFont="1" applyFill="1" applyBorder="1" applyAlignment="1"/>
    <xf numFmtId="0" fontId="1" fillId="7" borderId="112" xfId="0" applyFont="1" applyFill="1" applyBorder="1" applyAlignment="1"/>
    <xf numFmtId="0" fontId="1" fillId="7" borderId="0" xfId="0" applyFont="1" applyFill="1" applyAlignment="1"/>
    <xf numFmtId="0" fontId="1" fillId="7" borderId="84" xfId="0" applyFont="1" applyFill="1" applyBorder="1" applyAlignment="1"/>
    <xf numFmtId="0" fontId="1" fillId="7" borderId="85" xfId="0" applyFont="1" applyFill="1" applyBorder="1" applyAlignment="1"/>
    <xf numFmtId="0" fontId="1" fillId="7" borderId="142" xfId="0" applyFont="1" applyFill="1" applyBorder="1" applyAlignment="1"/>
    <xf numFmtId="0" fontId="1" fillId="7" borderId="89" xfId="0" applyFont="1" applyFill="1" applyBorder="1" applyAlignment="1"/>
    <xf numFmtId="0" fontId="1" fillId="7" borderId="101" xfId="0" applyFont="1" applyFill="1" applyBorder="1" applyAlignment="1"/>
    <xf numFmtId="0" fontId="1" fillId="7" borderId="94" xfId="0" applyFont="1" applyFill="1" applyBorder="1" applyAlignment="1"/>
    <xf numFmtId="0" fontId="1" fillId="51" borderId="76" xfId="0" applyFont="1" applyFill="1" applyBorder="1" applyAlignment="1"/>
    <xf numFmtId="0" fontId="1" fillId="51" borderId="77" xfId="0" applyFont="1" applyFill="1" applyBorder="1" applyAlignment="1"/>
    <xf numFmtId="0" fontId="1" fillId="51" borderId="111" xfId="0" applyFont="1" applyFill="1" applyBorder="1" applyAlignment="1"/>
    <xf numFmtId="0" fontId="1" fillId="51" borderId="112" xfId="0" applyFont="1" applyFill="1" applyBorder="1" applyAlignment="1"/>
    <xf numFmtId="0" fontId="1" fillId="51" borderId="0" xfId="0" applyFont="1" applyFill="1" applyAlignment="1"/>
    <xf numFmtId="0" fontId="1" fillId="51" borderId="88" xfId="0" applyFont="1" applyFill="1" applyBorder="1" applyAlignment="1"/>
    <xf numFmtId="0" fontId="1" fillId="51" borderId="89" xfId="0" applyFont="1" applyFill="1" applyBorder="1" applyAlignment="1"/>
    <xf numFmtId="0" fontId="1" fillId="51" borderId="142" xfId="0" applyFont="1" applyFill="1" applyBorder="1" applyAlignment="1"/>
    <xf numFmtId="0" fontId="1" fillId="51" borderId="128" xfId="0" applyFont="1" applyFill="1" applyBorder="1" applyAlignment="1"/>
    <xf numFmtId="0" fontId="1" fillId="51" borderId="118" xfId="0" applyFont="1" applyFill="1" applyBorder="1" applyAlignment="1"/>
    <xf numFmtId="0" fontId="1" fillId="4" borderId="88" xfId="0" applyFont="1" applyFill="1" applyBorder="1" applyAlignment="1"/>
    <xf numFmtId="0" fontId="1" fillId="4" borderId="89" xfId="0" applyFont="1" applyFill="1" applyBorder="1" applyAlignment="1"/>
    <xf numFmtId="0" fontId="1" fillId="4" borderId="142" xfId="0" applyFont="1" applyFill="1" applyBorder="1" applyAlignment="1"/>
    <xf numFmtId="0" fontId="1" fillId="4" borderId="128" xfId="0" applyFont="1" applyFill="1" applyBorder="1" applyAlignment="1"/>
    <xf numFmtId="0" fontId="1" fillId="4" borderId="118" xfId="0" applyFont="1" applyFill="1" applyBorder="1" applyAlignment="1"/>
    <xf numFmtId="0" fontId="1" fillId="58" borderId="76" xfId="0" applyFont="1" applyFill="1" applyBorder="1" applyAlignment="1"/>
    <xf numFmtId="0" fontId="1" fillId="58" borderId="77" xfId="0" applyFont="1" applyFill="1" applyBorder="1" applyAlignment="1"/>
    <xf numFmtId="0" fontId="1" fillId="58" borderId="111" xfId="0" applyFont="1" applyFill="1" applyBorder="1" applyAlignment="1"/>
    <xf numFmtId="0" fontId="1" fillId="58" borderId="112" xfId="0" applyFont="1" applyFill="1" applyBorder="1" applyAlignment="1"/>
    <xf numFmtId="0" fontId="1" fillId="58" borderId="0" xfId="0" applyFont="1" applyFill="1" applyAlignment="1"/>
    <xf numFmtId="0" fontId="1" fillId="58" borderId="142" xfId="0" applyFont="1" applyFill="1" applyBorder="1" applyAlignment="1"/>
    <xf numFmtId="0" fontId="1" fillId="58" borderId="88" xfId="0" applyFont="1" applyFill="1" applyBorder="1" applyAlignment="1"/>
    <xf numFmtId="0" fontId="1" fillId="58" borderId="89" xfId="0" applyFont="1" applyFill="1" applyBorder="1" applyAlignment="1"/>
    <xf numFmtId="0" fontId="1" fillId="58" borderId="128" xfId="0" applyFont="1" applyFill="1" applyBorder="1" applyAlignment="1"/>
    <xf numFmtId="0" fontId="1" fillId="58" borderId="118" xfId="0" applyFont="1" applyFill="1" applyBorder="1" applyAlignment="1"/>
    <xf numFmtId="0" fontId="1" fillId="0" borderId="114" xfId="0" applyFont="1" applyBorder="1" applyAlignment="1"/>
  </cellXfs>
  <cellStyles count="15">
    <cellStyle name="Millares 2 3" xfId="1" xr:uid="{00000000-0005-0000-0000-000001000000}"/>
    <cellStyle name="Moneda 2" xfId="2" xr:uid="{00000000-0005-0000-0000-000003000000}"/>
    <cellStyle name="Moneda 5" xfId="3" xr:uid="{00000000-0005-0000-0000-000004000000}"/>
    <cellStyle name="Normal" xfId="0" builtinId="0"/>
    <cellStyle name="Normal 2" xfId="4" xr:uid="{00000000-0005-0000-0000-000006000000}"/>
    <cellStyle name="Normal 2 2 2" xfId="5" xr:uid="{00000000-0005-0000-0000-000007000000}"/>
    <cellStyle name="Normal 6" xfId="6" xr:uid="{00000000-0005-0000-0000-000008000000}"/>
    <cellStyle name="Normal 7" xfId="7" xr:uid="{00000000-0005-0000-0000-000009000000}"/>
    <cellStyle name="Porcentaje" xfId="8" builtinId="5"/>
    <cellStyle name="Porcentaje 2" xfId="9" xr:uid="{00000000-0005-0000-0000-00000B000000}"/>
    <cellStyle name="Porcentaje 5" xfId="10" xr:uid="{00000000-0005-0000-0000-00000C000000}"/>
    <cellStyle name="Porcentual 2" xfId="11" xr:uid="{00000000-0005-0000-0000-00000D000000}"/>
    <cellStyle name="Porcentual 2 2 2" xfId="12" xr:uid="{00000000-0005-0000-0000-00000E000000}"/>
    <cellStyle name="Porcentual 3" xfId="13" xr:uid="{00000000-0005-0000-0000-00000F000000}"/>
    <cellStyle name="Porcentual 4" xfId="14" xr:uid="{00000000-0005-0000-0000-000010000000}"/>
  </cellStyles>
  <dxfs count="3">
    <dxf>
      <fill>
        <patternFill>
          <bgColor rgb="FFFFFF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7-4AF1-9DA4-60A925B584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7-4AF1-9DA4-60A925B5843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9F7-4AF1-9DA4-60A925B5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1299120"/>
        <c:axId val="1"/>
        <c:axId val="0"/>
      </c:bar3DChart>
      <c:catAx>
        <c:axId val="17612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129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6D-4F12-A93C-15A3FE6585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6D-4F12-A93C-15A3FE6585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6D-4F12-A93C-15A3FE65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7313600"/>
        <c:axId val="1"/>
        <c:axId val="0"/>
      </c:bar3DChart>
      <c:catAx>
        <c:axId val="17573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5731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5-4952-91CB-56C374675A5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5-4952-91CB-56C374675A5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535-4952-91CB-56C374675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7314560"/>
        <c:axId val="1"/>
        <c:axId val="0"/>
      </c:bar3DChart>
      <c:catAx>
        <c:axId val="17573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57314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78-4505-A080-884B56039F3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78-4505-A080-884B56039F3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678-4505-A080-884B5603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7319840"/>
        <c:axId val="1"/>
        <c:axId val="0"/>
      </c:bar3DChart>
      <c:catAx>
        <c:axId val="17573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5731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39-4D9A-A548-A6F44A08FAD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39-4D9A-A548-A6F44A08FAD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39-4D9A-A548-A6F44A08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360256"/>
        <c:axId val="1"/>
        <c:axId val="0"/>
      </c:bar3DChart>
      <c:catAx>
        <c:axId val="17633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360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C1-416B-B75B-2E529910E49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C1-416B-B75B-2E529910E49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5C1-416B-B75B-2E52991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355936"/>
        <c:axId val="1"/>
        <c:axId val="0"/>
      </c:bar3DChart>
      <c:catAx>
        <c:axId val="17633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35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CF-41DA-BADC-DA3E601850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CF-41DA-BADC-DA3E601850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5CF-41DA-BADC-DA3E6018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634112"/>
        <c:axId val="1"/>
        <c:axId val="0"/>
      </c:bar3DChart>
      <c:catAx>
        <c:axId val="17636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63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70-4C9E-B06F-979D3518FA5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70-4C9E-B06F-979D3518FA5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D70-4C9E-B06F-979D3518F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630272"/>
        <c:axId val="1"/>
        <c:axId val="0"/>
      </c:bar3DChart>
      <c:catAx>
        <c:axId val="17636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63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2-434D-ABAE-97016771CCD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F2-434D-ABAE-97016771CCD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F2-434D-ABAE-97016771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852976"/>
        <c:axId val="1"/>
        <c:axId val="0"/>
      </c:bar3DChart>
      <c:catAx>
        <c:axId val="17638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85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32-4875-925E-4CF33182BFA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32-4875-925E-4CF33182BF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32-4875-925E-4CF33182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850576"/>
        <c:axId val="1"/>
        <c:axId val="0"/>
      </c:bar3DChart>
      <c:catAx>
        <c:axId val="17638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85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09-4050-84DC-700E198B953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09-4050-84DC-700E198B953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109-4050-84DC-700E198B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860176"/>
        <c:axId val="1"/>
        <c:axId val="0"/>
      </c:bar3DChart>
      <c:catAx>
        <c:axId val="176386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86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ACTIVIDADES PLANIFICADAS</a:t>
            </a:r>
          </a:p>
        </c:rich>
      </c:tx>
      <c:layout>
        <c:manualLayout>
          <c:xMode val="edge"/>
          <c:yMode val="edge"/>
          <c:x val="0.41256861868420786"/>
          <c:y val="2.73696543256958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8095388076490542E-2"/>
          <c:y val="0.10125638900400608"/>
          <c:w val="0.88190521184851911"/>
          <c:h val="0.7829769305152645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98-4DF3-867A-D69939A1D8A4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rgbClr val="00FF00"/>
                  </a:gs>
                  <a:gs pos="39999">
                    <a:srgbClr val="85C2FF"/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5400000" scaled="1"/>
                <a:tileRect/>
              </a:gra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98-4DF3-867A-D69939A1D8A4}"/>
              </c:ext>
            </c:extLst>
          </c:dPt>
          <c:cat>
            <c:numRef>
              <c:f>'IND. DEG'!$A$27:$A$28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cat>
          <c:val>
            <c:numRef>
              <c:f>'IND. DEG'!$B$27:$B$28</c:f>
              <c:numCache>
                <c:formatCode>m/d/yyyy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F598-4DF3-867A-D69939A1D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1775392"/>
        <c:axId val="1"/>
        <c:axId val="0"/>
      </c:bar3DChart>
      <c:catAx>
        <c:axId val="17617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1775392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F2-4264-B86A-65BE7C804C8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F2-4264-B86A-65BE7C804C8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F2-4264-B86A-65BE7C80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849616"/>
        <c:axId val="1"/>
        <c:axId val="0"/>
      </c:bar3DChart>
      <c:catAx>
        <c:axId val="176384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84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45-43CF-AAC7-4DB600E59E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45-43CF-AAC7-4DB600E59E3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945-43CF-AAC7-4DB600E5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3855856"/>
        <c:axId val="1"/>
        <c:axId val="0"/>
      </c:bar3DChart>
      <c:catAx>
        <c:axId val="17638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385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3A-445C-9CC8-5BC4297FA06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3A-445C-9CC8-5BC4297FA06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C3A-445C-9CC8-5BC4297F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414448"/>
        <c:axId val="1"/>
        <c:axId val="0"/>
      </c:bar3DChart>
      <c:catAx>
        <c:axId val="17644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41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E1-41CF-83B7-821AC08B608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E1-41CF-83B7-821AC08B608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E1-41CF-83B7-821AC08B6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418288"/>
        <c:axId val="1"/>
        <c:axId val="0"/>
      </c:bar3DChart>
      <c:catAx>
        <c:axId val="176441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418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06-4C2C-BB13-CF2D556DAE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06-4C2C-BB13-CF2D556DAE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E06-4C2C-BB13-CF2D556D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407728"/>
        <c:axId val="1"/>
        <c:axId val="0"/>
      </c:bar3DChart>
      <c:catAx>
        <c:axId val="17644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40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D6-4BE6-B629-E3147D489C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D6-4BE6-B629-E3147D489C8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1D6-4BE6-B629-E3147D48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608752"/>
        <c:axId val="1"/>
        <c:axId val="0"/>
      </c:bar3DChart>
      <c:catAx>
        <c:axId val="17646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60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9-44FD-8E1D-1FEEB559A6D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9-44FD-8E1D-1FEEB559A6D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59-44FD-8E1D-1FEEB559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618352"/>
        <c:axId val="1"/>
        <c:axId val="0"/>
      </c:bar3DChart>
      <c:catAx>
        <c:axId val="176461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618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AC-41D0-947C-2BEE045EB94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AC-41D0-947C-2BEE045EB94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0AC-41D0-947C-2BEE045E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609712"/>
        <c:axId val="1"/>
        <c:axId val="0"/>
      </c:bar3DChart>
      <c:catAx>
        <c:axId val="17646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60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E7-4F63-AF96-76F318600FD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E7-4F63-AF96-76F318600FD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E7-4F63-AF96-76F31860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4603952"/>
        <c:axId val="1"/>
        <c:axId val="0"/>
      </c:bar3DChart>
      <c:catAx>
        <c:axId val="17646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4603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1D-45F2-8CDD-8BBDEDCD49D2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1D-45F2-8CDD-8BBDEDCD49D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21D-45F2-8CDD-8BBDEDCD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400080"/>
        <c:axId val="1"/>
        <c:axId val="0"/>
      </c:bar3DChart>
      <c:catAx>
        <c:axId val="1711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400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DESEMPEÑO</a:t>
            </a:r>
            <a:r>
              <a:rPr lang="en-US" baseline="0"/>
              <a:t> DEL PERSONAL DOCENTE </a:t>
            </a:r>
            <a:endParaRPr lang="en-US"/>
          </a:p>
        </c:rich>
      </c:tx>
      <c:layout>
        <c:manualLayout>
          <c:xMode val="edge"/>
          <c:yMode val="edge"/>
          <c:x val="0.34368091752936519"/>
          <c:y val="1.7063297040411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809538807649569E-2"/>
          <c:y val="0.10125638900400608"/>
          <c:w val="0.88190521184853232"/>
          <c:h val="0.7829769305152645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EFC-4D3E-ABE1-13660756E4B2}"/>
              </c:ext>
            </c:extLst>
          </c:dPt>
          <c:dPt>
            <c:idx val="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FC-4D3E-ABE1-13660756E4B2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00FF00"/>
                  </a:gs>
                  <a:gs pos="39999">
                    <a:srgbClr val="85C2FF"/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5400000" scaled="1"/>
                <a:tileRect/>
              </a:gra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EFC-4D3E-ABE1-13660756E4B2}"/>
              </c:ext>
            </c:extLst>
          </c:dPt>
          <c:cat>
            <c:strLit>
              <c:ptCount val="3"/>
            </c:strLit>
          </c:cat>
          <c:val>
            <c:numLit>
              <c:formatCode>General</c:formatCode>
              <c:ptCount val="3"/>
            </c:numLit>
          </c:val>
          <c:extLst>
            <c:ext xmlns:c16="http://schemas.microsoft.com/office/drawing/2014/chart" uri="{C3380CC4-5D6E-409C-BE32-E72D297353CC}">
              <c16:uniqueId val="{00000003-5EFC-4D3E-ABE1-13660756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0294976"/>
        <c:axId val="1"/>
        <c:axId val="0"/>
      </c:bar3DChart>
      <c:catAx>
        <c:axId val="17602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0294976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377" r="0.75000000000001377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22-42FF-8F8C-ABD58E92669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22-42FF-8F8C-ABD58E9266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22-42FF-8F8C-ABD58E92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403920"/>
        <c:axId val="1"/>
        <c:axId val="0"/>
      </c:bar3DChart>
      <c:catAx>
        <c:axId val="1711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40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E-4A10-9DBC-97EFE02616E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E-4A10-9DBC-97EFE02616E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E7E-4A10-9DBC-97EFE0261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389520"/>
        <c:axId val="1"/>
        <c:axId val="0"/>
      </c:bar3DChart>
      <c:catAx>
        <c:axId val="1711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38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81-40E3-9CA5-620CF261908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81-40E3-9CA5-620CF261908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581-40E3-9CA5-620CF261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392400"/>
        <c:axId val="1"/>
        <c:axId val="0"/>
      </c:bar3DChart>
      <c:catAx>
        <c:axId val="1711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392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E4-477B-AB7E-8B71C212E46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E4-477B-AB7E-8B71C212E46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5E4-477B-AB7E-8B71C212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398160"/>
        <c:axId val="1"/>
        <c:axId val="0"/>
      </c:bar3DChart>
      <c:catAx>
        <c:axId val="1711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39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EC-4821-8945-CEA86E184AE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EC-4821-8945-CEA86E184AE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CEC-4821-8945-CEA86E18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71520"/>
        <c:axId val="1"/>
        <c:axId val="0"/>
      </c:bar3DChart>
      <c:catAx>
        <c:axId val="17118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71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55" r="0.7500000000000105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A-43E9-A9A7-EC887944F2A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A-43E9-A9A7-EC887944F2A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8A-43E9-A9A7-EC887944F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82080"/>
        <c:axId val="1"/>
        <c:axId val="0"/>
      </c:bar3DChart>
      <c:catAx>
        <c:axId val="17118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82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9-41AE-A42F-A96537F5F15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9-41AE-A42F-A96537F5F15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49-41AE-A42F-A96537F5F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60480"/>
        <c:axId val="1"/>
        <c:axId val="0"/>
      </c:bar3DChart>
      <c:catAx>
        <c:axId val="17118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6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03-407C-9182-C9E7E3CA407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03-407C-9182-C9E7E3CA407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103-407C-9182-C9E7E3CA4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55200"/>
        <c:axId val="1"/>
        <c:axId val="0"/>
      </c:bar3DChart>
      <c:catAx>
        <c:axId val="17118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5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FB-4F69-97AE-8776194C0F0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FB-4F69-97AE-8776194C0F0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1FB-4F69-97AE-8776194C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65280"/>
        <c:axId val="1"/>
        <c:axId val="0"/>
      </c:bar3DChart>
      <c:catAx>
        <c:axId val="17118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6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E-4DB5-BB6D-FD0F9986551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E-4DB5-BB6D-FD0F9986551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2E-4DB5-BB6D-FD0F9986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56160"/>
        <c:axId val="1"/>
        <c:axId val="0"/>
      </c:bar3DChart>
      <c:catAx>
        <c:axId val="17118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5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B71-435A-960C-7DEA344D8B5E}"/>
              </c:ext>
            </c:extLst>
          </c:dPt>
          <c:cat>
            <c:strRef>
              <c:f>'HRM. DEG'!$A$80:$A$82</c:f>
              <c:strCache>
                <c:ptCount val="3"/>
                <c:pt idx="0">
                  <c:v>META IDEAL</c:v>
                </c:pt>
                <c:pt idx="1">
                  <c:v>META MINIMA</c:v>
                </c:pt>
                <c:pt idx="2">
                  <c:v>RESULTADO DE MEDICIÓN</c:v>
                </c:pt>
              </c:strCache>
            </c:strRef>
          </c:cat>
          <c:val>
            <c:numRef>
              <c:f>'HRM. DEG'!$B$80:$B$82</c:f>
              <c:numCache>
                <c:formatCode>0%</c:formatCode>
                <c:ptCount val="3"/>
                <c:pt idx="0">
                  <c:v>0.85</c:v>
                </c:pt>
                <c:pt idx="1">
                  <c:v>0.75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7-4239-B1CE-1C220D08D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166343"/>
        <c:axId val="1785168391"/>
      </c:barChart>
      <c:catAx>
        <c:axId val="1785166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85168391"/>
        <c:crosses val="autoZero"/>
        <c:auto val="1"/>
        <c:lblAlgn val="ctr"/>
        <c:lblOffset val="100"/>
        <c:noMultiLvlLbl val="0"/>
      </c:catAx>
      <c:valAx>
        <c:axId val="1785168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85166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ESTUDIANTES QUE NO PRESENTAN</a:t>
            </a:r>
            <a:r>
              <a:rPr lang="en-US" b="1" baseline="0"/>
              <a:t> SITUACIONES DE CONVIVENCIA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146586406428925E-2"/>
          <c:y val="0.12263529411764708"/>
          <c:w val="0.9211253998655573"/>
          <c:h val="0.81086033657557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7E-443C-9387-715E7E2C3D1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7E-443C-9387-715E7E2C3D1F}"/>
              </c:ext>
            </c:extLst>
          </c:dPt>
          <c:cat>
            <c:strRef>
              <c:f>'IND. GCG'!$A$362:$A$368</c:f>
              <c:strCache>
                <c:ptCount val="7"/>
                <c:pt idx="0">
                  <c:v>META IDEAL</c:v>
                </c:pt>
                <c:pt idx="1">
                  <c:v>META MINIMA</c:v>
                </c:pt>
                <c:pt idx="2">
                  <c:v>PRIMER PERÍODO</c:v>
                </c:pt>
                <c:pt idx="3">
                  <c:v>SEGUNDO PERÍODO</c:v>
                </c:pt>
                <c:pt idx="4">
                  <c:v>TERCER PERÍODO</c:v>
                </c:pt>
                <c:pt idx="5">
                  <c:v>CUARTO PERÍODO</c:v>
                </c:pt>
                <c:pt idx="6">
                  <c:v>PROMEDIO</c:v>
                </c:pt>
              </c:strCache>
            </c:strRef>
          </c:cat>
          <c:val>
            <c:numRef>
              <c:f>'IND. GCG'!$B$362:$B$368</c:f>
              <c:numCache>
                <c:formatCode>0%</c:formatCode>
                <c:ptCount val="7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6-4C25-8B60-940652E7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143623"/>
        <c:axId val="264303111"/>
      </c:barChart>
      <c:catAx>
        <c:axId val="2124143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64303111"/>
        <c:crosses val="autoZero"/>
        <c:auto val="1"/>
        <c:lblAlgn val="ctr"/>
        <c:lblOffset val="100"/>
        <c:noMultiLvlLbl val="0"/>
      </c:catAx>
      <c:valAx>
        <c:axId val="264303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124143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PRIMARIA</a:t>
            </a:r>
            <a:r>
              <a:rPr lang="es-419" baseline="0"/>
              <a:t> - I PERIODO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GCG'!$A$31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GCG'!$A$32:$A$41</c:f>
              <c:numCache>
                <c:formatCode>General</c:formatCode>
                <c:ptCount val="10"/>
                <c:pt idx="0">
                  <c:v>101</c:v>
                </c:pt>
                <c:pt idx="1">
                  <c:v>102</c:v>
                </c:pt>
                <c:pt idx="2">
                  <c:v>201</c:v>
                </c:pt>
                <c:pt idx="3">
                  <c:v>202</c:v>
                </c:pt>
                <c:pt idx="4">
                  <c:v>301</c:v>
                </c:pt>
                <c:pt idx="5">
                  <c:v>302</c:v>
                </c:pt>
                <c:pt idx="6">
                  <c:v>401</c:v>
                </c:pt>
                <c:pt idx="7">
                  <c:v>402</c:v>
                </c:pt>
                <c:pt idx="8">
                  <c:v>501</c:v>
                </c:pt>
                <c:pt idx="9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C-444E-8497-35C984E0FF13}"/>
            </c:ext>
          </c:extLst>
        </c:ser>
        <c:ser>
          <c:idx val="1"/>
          <c:order val="1"/>
          <c:tx>
            <c:strRef>
              <c:f>'IND. GCG'!$B$31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GCG'!$B$32:$B$41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542C-444E-8497-35C984E0FF13}"/>
            </c:ext>
          </c:extLst>
        </c:ser>
        <c:ser>
          <c:idx val="2"/>
          <c:order val="2"/>
          <c:tx>
            <c:strRef>
              <c:f>'IND. GCG'!$C$31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GCG'!$C$32:$C$41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542C-444E-8497-35C984E0FF13}"/>
            </c:ext>
          </c:extLst>
        </c:ser>
        <c:ser>
          <c:idx val="3"/>
          <c:order val="3"/>
          <c:tx>
            <c:strRef>
              <c:f>'IND. GCG'!$D$31</c:f>
              <c:strCache>
                <c:ptCount val="1"/>
                <c:pt idx="0">
                  <c:v>Estudiantes con situaciones de convivencia escolar atendidas por coordinación y psico orientación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GCG'!$D$32:$D$41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542C-444E-8497-35C984E0FF13}"/>
            </c:ext>
          </c:extLst>
        </c:ser>
        <c:ser>
          <c:idx val="4"/>
          <c:order val="4"/>
          <c:tx>
            <c:strRef>
              <c:f>'IND. GCG'!$E$31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GCG'!$E$32:$E$41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542C-444E-8497-35C984E0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057184"/>
        <c:axId val="26963939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GCG'!$F$31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GCG'!$F$32:$F$41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42C-444E-8497-35C984E0FF1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GCG'!$G$31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GCG'!$G$32:$G$41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C-444E-8497-35C984E0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66784"/>
        <c:axId val="269656032"/>
      </c:lineChart>
      <c:catAx>
        <c:axId val="49605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69639392"/>
        <c:crosses val="autoZero"/>
        <c:auto val="1"/>
        <c:lblAlgn val="ctr"/>
        <c:lblOffset val="100"/>
        <c:noMultiLvlLbl val="0"/>
      </c:catAx>
      <c:valAx>
        <c:axId val="2696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96057184"/>
        <c:crosses val="autoZero"/>
        <c:crossBetween val="between"/>
      </c:valAx>
      <c:valAx>
        <c:axId val="26965603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96066784"/>
        <c:crosses val="max"/>
        <c:crossBetween val="between"/>
      </c:valAx>
      <c:catAx>
        <c:axId val="496066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69656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SECUNDARIA-I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GCG'!$A$70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GCG'!$A$71:$A$82</c:f>
              <c:numCache>
                <c:formatCode>General</c:formatCode>
                <c:ptCount val="12"/>
                <c:pt idx="0">
                  <c:v>601</c:v>
                </c:pt>
                <c:pt idx="1">
                  <c:v>602</c:v>
                </c:pt>
                <c:pt idx="2">
                  <c:v>701</c:v>
                </c:pt>
                <c:pt idx="3">
                  <c:v>702</c:v>
                </c:pt>
                <c:pt idx="4">
                  <c:v>801</c:v>
                </c:pt>
                <c:pt idx="5">
                  <c:v>802</c:v>
                </c:pt>
                <c:pt idx="6">
                  <c:v>901</c:v>
                </c:pt>
                <c:pt idx="7">
                  <c:v>902</c:v>
                </c:pt>
                <c:pt idx="8">
                  <c:v>1001</c:v>
                </c:pt>
                <c:pt idx="9">
                  <c:v>1002</c:v>
                </c:pt>
                <c:pt idx="10">
                  <c:v>1101</c:v>
                </c:pt>
                <c:pt idx="1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B-4CA8-93AD-64AF3260529D}"/>
            </c:ext>
          </c:extLst>
        </c:ser>
        <c:ser>
          <c:idx val="1"/>
          <c:order val="1"/>
          <c:tx>
            <c:strRef>
              <c:f>'IND. GCG'!$B$70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GCG'!$B$71:$B$82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29FB-4CA8-93AD-64AF3260529D}"/>
            </c:ext>
          </c:extLst>
        </c:ser>
        <c:ser>
          <c:idx val="2"/>
          <c:order val="2"/>
          <c:tx>
            <c:strRef>
              <c:f>'IND. GCG'!$C$70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GCG'!$C$71:$C$82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29FB-4CA8-93AD-64AF3260529D}"/>
            </c:ext>
          </c:extLst>
        </c:ser>
        <c:ser>
          <c:idx val="3"/>
          <c:order val="3"/>
          <c:tx>
            <c:strRef>
              <c:f>'IND. GCG'!$D$70</c:f>
              <c:strCache>
                <c:ptCount val="1"/>
                <c:pt idx="0">
                  <c:v>Estudiantes con situaciones de convivencia escolar atendidas por coordinación y psico orientación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GCG'!$D$71:$D$82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9FB-4CA8-93AD-64AF3260529D}"/>
            </c:ext>
          </c:extLst>
        </c:ser>
        <c:ser>
          <c:idx val="4"/>
          <c:order val="4"/>
          <c:tx>
            <c:strRef>
              <c:f>'IND. GCG'!$E$70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GCG'!$E$71:$E$82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9FB-4CA8-93AD-64AF3260529D}"/>
            </c:ext>
          </c:extLst>
        </c:ser>
        <c:ser>
          <c:idx val="5"/>
          <c:order val="5"/>
          <c:tx>
            <c:strRef>
              <c:f>'IND. GCG'!$F$70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'IND. GCG'!$F$71:$F$82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9FB-4CA8-93AD-64AF3260529D}"/>
            </c:ext>
          </c:extLst>
        </c:ser>
        <c:ser>
          <c:idx val="6"/>
          <c:order val="6"/>
          <c:tx>
            <c:strRef>
              <c:f>'IND. GCG'!$G$70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'IND. GCG'!$G$71:$G$82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FB-4CA8-93AD-64AF3260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728640"/>
        <c:axId val="136494960"/>
      </c:barChart>
      <c:catAx>
        <c:axId val="5097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494960"/>
        <c:crosses val="autoZero"/>
        <c:auto val="1"/>
        <c:lblAlgn val="ctr"/>
        <c:lblOffset val="100"/>
        <c:noMultiLvlLbl val="0"/>
      </c:catAx>
      <c:valAx>
        <c:axId val="13649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0972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PRIMARIA - II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GCG'!$A$112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GCG'!$A$113:$A$122</c:f>
              <c:numCache>
                <c:formatCode>General</c:formatCode>
                <c:ptCount val="10"/>
                <c:pt idx="0">
                  <c:v>101</c:v>
                </c:pt>
                <c:pt idx="1">
                  <c:v>102</c:v>
                </c:pt>
                <c:pt idx="2">
                  <c:v>201</c:v>
                </c:pt>
                <c:pt idx="3">
                  <c:v>202</c:v>
                </c:pt>
                <c:pt idx="4">
                  <c:v>301</c:v>
                </c:pt>
                <c:pt idx="5">
                  <c:v>302</c:v>
                </c:pt>
                <c:pt idx="6">
                  <c:v>401</c:v>
                </c:pt>
                <c:pt idx="7">
                  <c:v>402</c:v>
                </c:pt>
                <c:pt idx="8">
                  <c:v>501</c:v>
                </c:pt>
                <c:pt idx="9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9-438C-9162-4324692DBB78}"/>
            </c:ext>
          </c:extLst>
        </c:ser>
        <c:ser>
          <c:idx val="1"/>
          <c:order val="1"/>
          <c:tx>
            <c:strRef>
              <c:f>'IND. GCG'!$B$112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GCG'!$B$113:$B$122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2AB9-438C-9162-4324692DBB78}"/>
            </c:ext>
          </c:extLst>
        </c:ser>
        <c:ser>
          <c:idx val="2"/>
          <c:order val="2"/>
          <c:tx>
            <c:strRef>
              <c:f>'IND. GCG'!$C$112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GCG'!$C$113:$C$122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2AB9-438C-9162-4324692DBB78}"/>
            </c:ext>
          </c:extLst>
        </c:ser>
        <c:ser>
          <c:idx val="3"/>
          <c:order val="3"/>
          <c:tx>
            <c:strRef>
              <c:f>'IND. GCG'!$D$112</c:f>
              <c:strCache>
                <c:ptCount val="1"/>
                <c:pt idx="0">
                  <c:v>Estudiantes con situaciones de convivencia escolar atendidas por coordinación y psico orientación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GCG'!$D$113:$D$122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2AB9-438C-9162-4324692DBB78}"/>
            </c:ext>
          </c:extLst>
        </c:ser>
        <c:ser>
          <c:idx val="4"/>
          <c:order val="4"/>
          <c:tx>
            <c:strRef>
              <c:f>'IND. GCG'!$E$112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GCG'!$E$113:$E$122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2AB9-438C-9162-4324692D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67184"/>
        <c:axId val="2805577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GCG'!$F$112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GCG'!$F$113:$F$122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AB9-438C-9162-4324692DBB7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GCG'!$G$112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GCG'!$G$113:$G$122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B9-438C-9162-4324692D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67584"/>
        <c:axId val="280553584"/>
      </c:lineChart>
      <c:catAx>
        <c:axId val="13306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80557744"/>
        <c:crosses val="autoZero"/>
        <c:auto val="1"/>
        <c:lblAlgn val="ctr"/>
        <c:lblOffset val="100"/>
        <c:noMultiLvlLbl val="0"/>
      </c:catAx>
      <c:valAx>
        <c:axId val="28055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3067184"/>
        <c:crosses val="autoZero"/>
        <c:crossBetween val="between"/>
      </c:valAx>
      <c:valAx>
        <c:axId val="2805535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3067584"/>
        <c:crosses val="max"/>
        <c:crossBetween val="between"/>
      </c:valAx>
      <c:catAx>
        <c:axId val="1330675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80553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SECUNDARIA-II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GCG'!$A$151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GCG'!$A$152:$A$163</c:f>
              <c:numCache>
                <c:formatCode>General</c:formatCode>
                <c:ptCount val="12"/>
                <c:pt idx="0">
                  <c:v>601</c:v>
                </c:pt>
                <c:pt idx="1">
                  <c:v>602</c:v>
                </c:pt>
                <c:pt idx="2">
                  <c:v>701</c:v>
                </c:pt>
                <c:pt idx="3">
                  <c:v>702</c:v>
                </c:pt>
                <c:pt idx="4">
                  <c:v>801</c:v>
                </c:pt>
                <c:pt idx="5">
                  <c:v>802</c:v>
                </c:pt>
                <c:pt idx="6">
                  <c:v>901</c:v>
                </c:pt>
                <c:pt idx="7">
                  <c:v>902</c:v>
                </c:pt>
                <c:pt idx="8">
                  <c:v>1001</c:v>
                </c:pt>
                <c:pt idx="9">
                  <c:v>1002</c:v>
                </c:pt>
                <c:pt idx="10">
                  <c:v>1101</c:v>
                </c:pt>
                <c:pt idx="1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8-4905-A87F-97153AB3DC96}"/>
            </c:ext>
          </c:extLst>
        </c:ser>
        <c:ser>
          <c:idx val="1"/>
          <c:order val="1"/>
          <c:tx>
            <c:strRef>
              <c:f>'IND. GCG'!$B$151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GCG'!$B$152:$B$163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8A28-4905-A87F-97153AB3DC96}"/>
            </c:ext>
          </c:extLst>
        </c:ser>
        <c:ser>
          <c:idx val="2"/>
          <c:order val="2"/>
          <c:tx>
            <c:strRef>
              <c:f>'IND. GCG'!$C$151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GCG'!$C$152:$C$163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8A28-4905-A87F-97153AB3DC96}"/>
            </c:ext>
          </c:extLst>
        </c:ser>
        <c:ser>
          <c:idx val="3"/>
          <c:order val="3"/>
          <c:tx>
            <c:strRef>
              <c:f>'IND. GCG'!$D$151</c:f>
              <c:strCache>
                <c:ptCount val="1"/>
                <c:pt idx="0">
                  <c:v>Estudiantes con situaciones de convivencia escolar atendidas por coordinación y psico orientación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GCG'!$D$152:$D$163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8A28-4905-A87F-97153AB3DC96}"/>
            </c:ext>
          </c:extLst>
        </c:ser>
        <c:ser>
          <c:idx val="4"/>
          <c:order val="4"/>
          <c:tx>
            <c:strRef>
              <c:f>'IND. GCG'!$E$151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GCG'!$E$152:$E$163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8A28-4905-A87F-97153AB3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748640"/>
        <c:axId val="2696373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GCG'!$F$151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GCG'!$F$152:$F$163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28-4905-A87F-97153AB3DC9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GCG'!$G$151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GCG'!$G$152:$G$163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28-4905-A87F-97153AB3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49184"/>
        <c:axId val="269646880"/>
      </c:lineChart>
      <c:catAx>
        <c:axId val="5097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69637312"/>
        <c:crosses val="autoZero"/>
        <c:auto val="1"/>
        <c:lblAlgn val="ctr"/>
        <c:lblOffset val="100"/>
        <c:noMultiLvlLbl val="0"/>
      </c:catAx>
      <c:valAx>
        <c:axId val="26963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09748640"/>
        <c:crosses val="autoZero"/>
        <c:crossBetween val="between"/>
      </c:valAx>
      <c:valAx>
        <c:axId val="2696468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48149184"/>
        <c:crosses val="max"/>
        <c:crossBetween val="between"/>
      </c:valAx>
      <c:catAx>
        <c:axId val="748149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6964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PRIMARIA - III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GCG'!$A$197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GCG'!$A$198:$A$207</c:f>
              <c:numCache>
                <c:formatCode>General</c:formatCode>
                <c:ptCount val="10"/>
                <c:pt idx="0">
                  <c:v>101</c:v>
                </c:pt>
                <c:pt idx="1">
                  <c:v>102</c:v>
                </c:pt>
                <c:pt idx="2">
                  <c:v>201</c:v>
                </c:pt>
                <c:pt idx="3">
                  <c:v>202</c:v>
                </c:pt>
                <c:pt idx="4">
                  <c:v>301</c:v>
                </c:pt>
                <c:pt idx="5">
                  <c:v>302</c:v>
                </c:pt>
                <c:pt idx="6">
                  <c:v>401</c:v>
                </c:pt>
                <c:pt idx="7">
                  <c:v>402</c:v>
                </c:pt>
                <c:pt idx="8">
                  <c:v>501</c:v>
                </c:pt>
                <c:pt idx="9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9-4800-BCED-311DB4F61518}"/>
            </c:ext>
          </c:extLst>
        </c:ser>
        <c:ser>
          <c:idx val="1"/>
          <c:order val="1"/>
          <c:tx>
            <c:strRef>
              <c:f>'IND. GCG'!$B$197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GCG'!$B$198:$B$207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669-4800-BCED-311DB4F61518}"/>
            </c:ext>
          </c:extLst>
        </c:ser>
        <c:ser>
          <c:idx val="2"/>
          <c:order val="2"/>
          <c:tx>
            <c:strRef>
              <c:f>'IND. GCG'!$C$197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GCG'!$C$198:$C$207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669-4800-BCED-311DB4F61518}"/>
            </c:ext>
          </c:extLst>
        </c:ser>
        <c:ser>
          <c:idx val="3"/>
          <c:order val="3"/>
          <c:tx>
            <c:strRef>
              <c:f>'IND. GCG'!$D$197</c:f>
              <c:strCache>
                <c:ptCount val="1"/>
                <c:pt idx="0">
                  <c:v>Estudiantes con situaciones de convivencia escolar atendidas por coordinación y psico orientación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GCG'!$D$198:$D$207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C669-4800-BCED-311DB4F61518}"/>
            </c:ext>
          </c:extLst>
        </c:ser>
        <c:ser>
          <c:idx val="4"/>
          <c:order val="4"/>
          <c:tx>
            <c:strRef>
              <c:f>'IND. GCG'!$E$197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GCG'!$E$198:$E$207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C669-4800-BCED-311DB4F6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083984"/>
        <c:axId val="28052862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GCG'!$F$197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GCG'!$F$198:$F$207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C669-4800-BCED-311DB4F6151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GCG'!$G$197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GCG'!$G$198:$G$207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669-4800-BCED-311DB4F6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105184"/>
        <c:axId val="280546928"/>
      </c:lineChart>
      <c:catAx>
        <c:axId val="49608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80528624"/>
        <c:crosses val="autoZero"/>
        <c:auto val="1"/>
        <c:lblAlgn val="ctr"/>
        <c:lblOffset val="100"/>
        <c:noMultiLvlLbl val="0"/>
      </c:catAx>
      <c:valAx>
        <c:axId val="2805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96083984"/>
        <c:crosses val="autoZero"/>
        <c:crossBetween val="between"/>
      </c:valAx>
      <c:valAx>
        <c:axId val="28054692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96105184"/>
        <c:crosses val="max"/>
        <c:crossBetween val="between"/>
      </c:valAx>
      <c:catAx>
        <c:axId val="496105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28054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SECUNDARIA-III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GCG'!$A$236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GCG'!$A$237:$A$248</c:f>
              <c:numCache>
                <c:formatCode>General</c:formatCode>
                <c:ptCount val="12"/>
                <c:pt idx="0">
                  <c:v>601</c:v>
                </c:pt>
                <c:pt idx="1">
                  <c:v>602</c:v>
                </c:pt>
                <c:pt idx="2">
                  <c:v>701</c:v>
                </c:pt>
                <c:pt idx="3">
                  <c:v>702</c:v>
                </c:pt>
                <c:pt idx="4">
                  <c:v>801</c:v>
                </c:pt>
                <c:pt idx="5">
                  <c:v>802</c:v>
                </c:pt>
                <c:pt idx="6">
                  <c:v>901</c:v>
                </c:pt>
                <c:pt idx="7">
                  <c:v>902</c:v>
                </c:pt>
                <c:pt idx="8">
                  <c:v>1001</c:v>
                </c:pt>
                <c:pt idx="9">
                  <c:v>1002</c:v>
                </c:pt>
                <c:pt idx="10">
                  <c:v>1101</c:v>
                </c:pt>
                <c:pt idx="1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5-48A7-9BD4-2BA655229241}"/>
            </c:ext>
          </c:extLst>
        </c:ser>
        <c:ser>
          <c:idx val="1"/>
          <c:order val="1"/>
          <c:tx>
            <c:strRef>
              <c:f>'IND. GCG'!$B$236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GCG'!$B$237:$B$248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405-48A7-9BD4-2BA655229241}"/>
            </c:ext>
          </c:extLst>
        </c:ser>
        <c:ser>
          <c:idx val="2"/>
          <c:order val="2"/>
          <c:tx>
            <c:strRef>
              <c:f>'IND. GCG'!$C$236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GCG'!$C$237:$C$248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405-48A7-9BD4-2BA655229241}"/>
            </c:ext>
          </c:extLst>
        </c:ser>
        <c:ser>
          <c:idx val="3"/>
          <c:order val="3"/>
          <c:tx>
            <c:strRef>
              <c:f>'IND. GCG'!$D$236</c:f>
              <c:strCache>
                <c:ptCount val="1"/>
                <c:pt idx="0">
                  <c:v>Estudiantes con situaciones de convivencia escolar atendidas por coordinación y psicoorientacion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GCG'!$D$237:$D$248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405-48A7-9BD4-2BA655229241}"/>
            </c:ext>
          </c:extLst>
        </c:ser>
        <c:ser>
          <c:idx val="4"/>
          <c:order val="4"/>
          <c:tx>
            <c:strRef>
              <c:f>'IND. GCG'!$E$236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GCG'!$E$237:$E$248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5405-48A7-9BD4-2BA65522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759088"/>
        <c:axId val="13650078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GCG'!$F$236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GCG'!$F$237:$F$248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405-48A7-9BD4-2BA65522924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GCG'!$G$236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GCG'!$G$237:$G$248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05-48A7-9BD4-2BA655229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65088"/>
        <c:axId val="136499952"/>
      </c:lineChart>
      <c:catAx>
        <c:axId val="5217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500784"/>
        <c:crosses val="autoZero"/>
        <c:auto val="1"/>
        <c:lblAlgn val="ctr"/>
        <c:lblOffset val="100"/>
        <c:noMultiLvlLbl val="0"/>
      </c:catAx>
      <c:valAx>
        <c:axId val="13650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21759088"/>
        <c:crosses val="autoZero"/>
        <c:crossBetween val="between"/>
      </c:valAx>
      <c:valAx>
        <c:axId val="13649995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21765088"/>
        <c:crosses val="max"/>
        <c:crossBetween val="between"/>
      </c:valAx>
      <c:catAx>
        <c:axId val="521765088"/>
        <c:scaling>
          <c:orientation val="minMax"/>
        </c:scaling>
        <c:delete val="1"/>
        <c:axPos val="b"/>
        <c:majorTickMark val="none"/>
        <c:minorTickMark val="none"/>
        <c:tickLblPos val="nextTo"/>
        <c:crossAx val="13649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0" i="0" baseline="0">
                <a:effectLst/>
              </a:rPr>
              <a:t>PRIMARIA - IV PERIODO</a:t>
            </a:r>
            <a:endParaRPr lang="es-419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GCG'!$A$282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GCG'!$A$283:$A$292</c:f>
              <c:numCache>
                <c:formatCode>General</c:formatCode>
                <c:ptCount val="10"/>
                <c:pt idx="0">
                  <c:v>101</c:v>
                </c:pt>
                <c:pt idx="1">
                  <c:v>102</c:v>
                </c:pt>
                <c:pt idx="2">
                  <c:v>201</c:v>
                </c:pt>
                <c:pt idx="3">
                  <c:v>202</c:v>
                </c:pt>
                <c:pt idx="4">
                  <c:v>301</c:v>
                </c:pt>
                <c:pt idx="5">
                  <c:v>302</c:v>
                </c:pt>
                <c:pt idx="6">
                  <c:v>401</c:v>
                </c:pt>
                <c:pt idx="7">
                  <c:v>402</c:v>
                </c:pt>
                <c:pt idx="8">
                  <c:v>501</c:v>
                </c:pt>
                <c:pt idx="9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F-43F1-91F9-0C2BF9F6E1E5}"/>
            </c:ext>
          </c:extLst>
        </c:ser>
        <c:ser>
          <c:idx val="1"/>
          <c:order val="1"/>
          <c:tx>
            <c:strRef>
              <c:f>'IND. GCG'!$B$282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GCG'!$B$283:$B$292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ACEF-43F1-91F9-0C2BF9F6E1E5}"/>
            </c:ext>
          </c:extLst>
        </c:ser>
        <c:ser>
          <c:idx val="2"/>
          <c:order val="2"/>
          <c:tx>
            <c:strRef>
              <c:f>'IND. GCG'!$C$282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GCG'!$C$283:$C$292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ACEF-43F1-91F9-0C2BF9F6E1E5}"/>
            </c:ext>
          </c:extLst>
        </c:ser>
        <c:ser>
          <c:idx val="3"/>
          <c:order val="3"/>
          <c:tx>
            <c:strRef>
              <c:f>'IND. GCG'!$D$282</c:f>
              <c:strCache>
                <c:ptCount val="1"/>
                <c:pt idx="0">
                  <c:v>Estudiantes con situaciones de convivencia escolar atendidas por coordinacion y psicoorientacion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GCG'!$D$283:$D$292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ACEF-43F1-91F9-0C2BF9F6E1E5}"/>
            </c:ext>
          </c:extLst>
        </c:ser>
        <c:ser>
          <c:idx val="4"/>
          <c:order val="4"/>
          <c:tx>
            <c:strRef>
              <c:f>'IND. GCG'!$E$282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GCG'!$E$283:$E$292</c:f>
              <c:numCache>
                <c:formatCode>_ * #,##0_ ;_ * \-#,##0_ ;_ * \-??_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ACEF-43F1-91F9-0C2BF9F6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842656"/>
        <c:axId val="28054235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GCG'!$F$282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GCG'!$F$283:$F$292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CEF-43F1-91F9-0C2BF9F6E1E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GCG'!$G$282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GCG'!$G$283:$G$292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EF-43F1-91F9-0C2BF9F6E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40656"/>
        <c:axId val="280537776"/>
      </c:lineChart>
      <c:catAx>
        <c:axId val="1438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80542352"/>
        <c:crosses val="autoZero"/>
        <c:auto val="1"/>
        <c:lblAlgn val="ctr"/>
        <c:lblOffset val="100"/>
        <c:noMultiLvlLbl val="0"/>
      </c:catAx>
      <c:valAx>
        <c:axId val="28054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3842656"/>
        <c:crosses val="autoZero"/>
        <c:crossBetween val="between"/>
      </c:valAx>
      <c:valAx>
        <c:axId val="28053777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3840656"/>
        <c:crosses val="max"/>
        <c:crossBetween val="between"/>
      </c:valAx>
      <c:catAx>
        <c:axId val="143840656"/>
        <c:scaling>
          <c:orientation val="minMax"/>
        </c:scaling>
        <c:delete val="1"/>
        <c:axPos val="b"/>
        <c:majorTickMark val="none"/>
        <c:minorTickMark val="none"/>
        <c:tickLblPos val="nextTo"/>
        <c:crossAx val="280537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SECUNDARIA-IV PERIODO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GCG'!$A$321</c:f>
              <c:strCache>
                <c:ptCount val="1"/>
                <c:pt idx="0">
                  <c:v>GRADO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'IND. GCG'!$A$322:$A$333</c:f>
              <c:numCache>
                <c:formatCode>General</c:formatCode>
                <c:ptCount val="12"/>
                <c:pt idx="0">
                  <c:v>601</c:v>
                </c:pt>
                <c:pt idx="1">
                  <c:v>602</c:v>
                </c:pt>
                <c:pt idx="2">
                  <c:v>701</c:v>
                </c:pt>
                <c:pt idx="3">
                  <c:v>702</c:v>
                </c:pt>
                <c:pt idx="4">
                  <c:v>801</c:v>
                </c:pt>
                <c:pt idx="5">
                  <c:v>802</c:v>
                </c:pt>
                <c:pt idx="6">
                  <c:v>901</c:v>
                </c:pt>
                <c:pt idx="7">
                  <c:v>902</c:v>
                </c:pt>
                <c:pt idx="8">
                  <c:v>1001</c:v>
                </c:pt>
                <c:pt idx="9">
                  <c:v>1002</c:v>
                </c:pt>
                <c:pt idx="10">
                  <c:v>1101</c:v>
                </c:pt>
                <c:pt idx="1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8-4B54-85D9-63C8E1411EEF}"/>
            </c:ext>
          </c:extLst>
        </c:ser>
        <c:ser>
          <c:idx val="1"/>
          <c:order val="1"/>
          <c:tx>
            <c:strRef>
              <c:f>'IND. GCG'!$B$321</c:f>
              <c:strCache>
                <c:ptCount val="1"/>
                <c:pt idx="0">
                  <c:v>N. Total de 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'IND. GCG'!$B$322:$B$333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89F8-4B54-85D9-63C8E1411EEF}"/>
            </c:ext>
          </c:extLst>
        </c:ser>
        <c:ser>
          <c:idx val="2"/>
          <c:order val="2"/>
          <c:tx>
            <c:strRef>
              <c:f>'IND. GCG'!$C$321</c:f>
              <c:strCache>
                <c:ptCount val="1"/>
                <c:pt idx="0">
                  <c:v>Estudiantes con situaciones de convivencia  atendidos por los docentes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'IND. GCG'!$C$322:$C$333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89F8-4B54-85D9-63C8E1411EEF}"/>
            </c:ext>
          </c:extLst>
        </c:ser>
        <c:ser>
          <c:idx val="3"/>
          <c:order val="3"/>
          <c:tx>
            <c:strRef>
              <c:f>'IND. GCG'!$D$321</c:f>
              <c:strCache>
                <c:ptCount val="1"/>
                <c:pt idx="0">
                  <c:v>Estudiantes con situaciones de convivencia escolar atendidas por coordinacion y psicoorientacion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'IND. GCG'!$D$322:$D$333</c:f>
              <c:numCache>
                <c:formatCode>_ * #,##0_ ;_ * \-#,##0_ ;_ * \-??_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89F8-4B54-85D9-63C8E1411EEF}"/>
            </c:ext>
          </c:extLst>
        </c:ser>
        <c:ser>
          <c:idx val="4"/>
          <c:order val="4"/>
          <c:tx>
            <c:strRef>
              <c:f>'IND. GCG'!$E$321</c:f>
              <c:strCache>
                <c:ptCount val="1"/>
                <c:pt idx="0">
                  <c:v>Numero de estudiantes que no han presentado situaciones convivenciales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'IND. GCG'!$E$322:$E$333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89F8-4B54-85D9-63C8E141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1184256"/>
        <c:axId val="321573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'IND. GCG'!$F$321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'IND. GCG'!$F$322:$F$333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9F8-4B54-85D9-63C8E1411EE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'IND. GCG'!$G$321</c:f>
              <c:strCache>
                <c:ptCount val="1"/>
                <c:pt idx="0">
                  <c:v>% de estudiantes con dificultades convivenciales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'IND. GCG'!$G$322:$G$333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F8-4B54-85D9-63C8E141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187856"/>
        <c:axId val="32161888"/>
      </c:lineChart>
      <c:catAx>
        <c:axId val="60118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2157312"/>
        <c:crosses val="autoZero"/>
        <c:auto val="1"/>
        <c:lblAlgn val="ctr"/>
        <c:lblOffset val="100"/>
        <c:noMultiLvlLbl val="0"/>
      </c:catAx>
      <c:valAx>
        <c:axId val="32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601184256"/>
        <c:crosses val="autoZero"/>
        <c:crossBetween val="between"/>
      </c:valAx>
      <c:valAx>
        <c:axId val="3216188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601187856"/>
        <c:crosses val="max"/>
        <c:crossBetween val="between"/>
      </c:valAx>
      <c:catAx>
        <c:axId val="6011878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2161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ANÁLISIS DE DATOS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66F0-4F43-8B36-0A9C2F0612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6F0-4F43-8B36-0A9C2F0612F0}"/>
              </c:ext>
            </c:extLst>
          </c:dPt>
          <c:cat>
            <c:strRef>
              <c:f>'IND. GAG'!$A$542:$A$548</c:f>
              <c:strCache>
                <c:ptCount val="7"/>
                <c:pt idx="1">
                  <c:v>META IDEAL</c:v>
                </c:pt>
                <c:pt idx="2">
                  <c:v>META MINIMA</c:v>
                </c:pt>
                <c:pt idx="3">
                  <c:v>PRIMER PERÍODO</c:v>
                </c:pt>
                <c:pt idx="4">
                  <c:v>SEGUNDO PERÍODO</c:v>
                </c:pt>
                <c:pt idx="5">
                  <c:v>TERCER PERÍODO</c:v>
                </c:pt>
                <c:pt idx="6">
                  <c:v>CUARTO PERÍODO</c:v>
                </c:pt>
              </c:strCache>
            </c:strRef>
          </c:cat>
          <c:val>
            <c:numRef>
              <c:f>'IND. GAG'!$B$542:$B$548</c:f>
              <c:numCache>
                <c:formatCode>0%</c:formatCode>
                <c:ptCount val="7"/>
                <c:pt idx="1">
                  <c:v>1</c:v>
                </c:pt>
                <c:pt idx="2">
                  <c:v>0.75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3-4869-866C-E54CD392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1776832"/>
        <c:axId val="1"/>
        <c:axId val="0"/>
      </c:bar3DChart>
      <c:catAx>
        <c:axId val="17617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6177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32-4396-A6CE-3B541DDAA85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32-4396-A6CE-3B541DDAA85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E32-4396-A6CE-3B541DDAA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1956672"/>
        <c:axId val="1"/>
        <c:axId val="0"/>
      </c:bar3DChart>
      <c:catAx>
        <c:axId val="17619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19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Estudiantes 6°- 9° CN-CS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6.1283118269139736E-2"/>
          <c:y val="0.24887731155038301"/>
          <c:w val="0.89144951475348977"/>
          <c:h val="0.347335145537670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'IND. GAG'!$A$480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('IND. GAG'!$B$479:$E$479,'IND. GAG'!$G$479)</c:f>
              <c:strCache>
                <c:ptCount val="5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4">
                  <c:v>EFECTIVIDAD S.O.S POR ASIGNATURA</c:v>
                </c:pt>
              </c:strCache>
            </c:strRef>
          </c:cat>
          <c:val>
            <c:numRef>
              <c:f>('IND. GAG'!$B$480:$E$480,'IND. GAG'!$G$480)</c:f>
              <c:numCache>
                <c:formatCode>_ * #,##0_ ;_ * \-#,##0_ ;_ * "-"??_ ;_ @_ </c:formatCode>
                <c:ptCount val="5"/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F-49F2-8658-A6498DAD1D02}"/>
            </c:ext>
          </c:extLst>
        </c:ser>
        <c:ser>
          <c:idx val="1"/>
          <c:order val="1"/>
          <c:tx>
            <c:strRef>
              <c:f>'IND. GAG'!$A$481</c:f>
              <c:strCache>
                <c:ptCount val="1"/>
                <c:pt idx="0">
                  <c:v>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('IND. GAG'!$B$479:$E$479,'IND. GAG'!$G$479)</c:f>
              <c:strCache>
                <c:ptCount val="5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4">
                  <c:v>EFECTIVIDAD S.O.S POR ASIGNATURA</c:v>
                </c:pt>
              </c:strCache>
            </c:strRef>
          </c:cat>
          <c:val>
            <c:numRef>
              <c:f>('IND. GAG'!$B$481:$E$481,'IND. GAG'!$G$481)</c:f>
              <c:numCache>
                <c:formatCode>_ * #,##0_ ;_ * \-#,##0_ ;_ * "-"??_ ;_ @_ </c:formatCode>
                <c:ptCount val="5"/>
                <c:pt idx="3">
                  <c:v>0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F-49F2-8658-A6498DAD1D02}"/>
            </c:ext>
          </c:extLst>
        </c:ser>
        <c:ser>
          <c:idx val="2"/>
          <c:order val="2"/>
          <c:tx>
            <c:strRef>
              <c:f>'IND. GAG'!$A$482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('IND. GAG'!$B$479:$E$479,'IND. GAG'!$G$479)</c:f>
              <c:strCache>
                <c:ptCount val="5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4">
                  <c:v>EFECTIVIDAD S.O.S POR ASIGNATURA</c:v>
                </c:pt>
              </c:strCache>
            </c:strRef>
          </c:cat>
          <c:val>
            <c:numRef>
              <c:f>('IND. GAG'!$B$482:$E$482,'IND. GAG'!$G$482)</c:f>
              <c:numCache>
                <c:formatCode>_ * #,##0_ ;_ * \-#,##0_ ;_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7F-49F2-8658-A6498DAD1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3195911"/>
        <c:axId val="1803197959"/>
      </c:barChart>
      <c:catAx>
        <c:axId val="1803195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03197959"/>
        <c:crosses val="autoZero"/>
        <c:auto val="1"/>
        <c:lblAlgn val="ctr"/>
        <c:lblOffset val="100"/>
        <c:noMultiLvlLbl val="0"/>
      </c:catAx>
      <c:valAx>
        <c:axId val="1803197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03195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SECCIÓN PRIMARIA - I PERIODO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GAG'!$B$41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GAG'!$A$42:$A$54</c:f>
              <c:strCache>
                <c:ptCount val="13"/>
                <c:pt idx="0">
                  <c:v>MATEMÁTICAS</c:v>
                </c:pt>
                <c:pt idx="1">
                  <c:v>C. NATURALES</c:v>
                </c:pt>
                <c:pt idx="2">
                  <c:v>C.SOCIALES</c:v>
                </c:pt>
                <c:pt idx="3">
                  <c:v>CÍVICA</c:v>
                </c:pt>
                <c:pt idx="4">
                  <c:v>LENG. CAS</c:v>
                </c:pt>
                <c:pt idx="5">
                  <c:v>INGLÉS</c:v>
                </c:pt>
                <c:pt idx="6">
                  <c:v>PLAN LECTOR</c:v>
                </c:pt>
                <c:pt idx="7">
                  <c:v>DANZAS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TECNOLOGÍA</c:v>
                </c:pt>
                <c:pt idx="12">
                  <c:v>TOTALES</c:v>
                </c:pt>
              </c:strCache>
            </c:strRef>
          </c:cat>
          <c:val>
            <c:numRef>
              <c:f>'IND. GAG'!$B$42:$B$54</c:f>
              <c:numCache>
                <c:formatCode>_ * #,##0_ ;_ * \-#,##0_ ;_ * "-"??_ ;_ @_ 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5-4C73-8B3B-0AECE2D1C67E}"/>
            </c:ext>
          </c:extLst>
        </c:ser>
        <c:ser>
          <c:idx val="1"/>
          <c:order val="1"/>
          <c:tx>
            <c:strRef>
              <c:f>'IND. GAG'!$C$41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GAG'!$A$42:$A$54</c:f>
              <c:strCache>
                <c:ptCount val="13"/>
                <c:pt idx="0">
                  <c:v>MATEMÁTICAS</c:v>
                </c:pt>
                <c:pt idx="1">
                  <c:v>C. NATURALES</c:v>
                </c:pt>
                <c:pt idx="2">
                  <c:v>C.SOCIALES</c:v>
                </c:pt>
                <c:pt idx="3">
                  <c:v>CÍVICA</c:v>
                </c:pt>
                <c:pt idx="4">
                  <c:v>LENG. CAS</c:v>
                </c:pt>
                <c:pt idx="5">
                  <c:v>INGLÉS</c:v>
                </c:pt>
                <c:pt idx="6">
                  <c:v>PLAN LECTOR</c:v>
                </c:pt>
                <c:pt idx="7">
                  <c:v>DANZAS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TECNOLOGÍA</c:v>
                </c:pt>
                <c:pt idx="12">
                  <c:v>TOTALES</c:v>
                </c:pt>
              </c:strCache>
            </c:strRef>
          </c:cat>
          <c:val>
            <c:numRef>
              <c:f>'IND. GAG'!$C$42:$C$54</c:f>
              <c:numCache>
                <c:formatCode>_ * #,##0_ ;_ * \-#,##0_ ;_ * "-"??_ ;_ @_ 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5-4C73-8B3B-0AECE2D1C67E}"/>
            </c:ext>
          </c:extLst>
        </c:ser>
        <c:ser>
          <c:idx val="2"/>
          <c:order val="2"/>
          <c:tx>
            <c:strRef>
              <c:f>'IND. GAG'!$D$41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GAG'!$A$42:$A$54</c:f>
              <c:strCache>
                <c:ptCount val="13"/>
                <c:pt idx="0">
                  <c:v>MATEMÁTICAS</c:v>
                </c:pt>
                <c:pt idx="1">
                  <c:v>C. NATURALES</c:v>
                </c:pt>
                <c:pt idx="2">
                  <c:v>C.SOCIALES</c:v>
                </c:pt>
                <c:pt idx="3">
                  <c:v>CÍVICA</c:v>
                </c:pt>
                <c:pt idx="4">
                  <c:v>LENG. CAS</c:v>
                </c:pt>
                <c:pt idx="5">
                  <c:v>INGLÉS</c:v>
                </c:pt>
                <c:pt idx="6">
                  <c:v>PLAN LECTOR</c:v>
                </c:pt>
                <c:pt idx="7">
                  <c:v>DANZAS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TECNOLOGÍA</c:v>
                </c:pt>
                <c:pt idx="12">
                  <c:v>TOTALES</c:v>
                </c:pt>
              </c:strCache>
            </c:strRef>
          </c:cat>
          <c:val>
            <c:numRef>
              <c:f>'IND. GAG'!$D$42:$D$54</c:f>
              <c:numCache>
                <c:formatCode>_ * #,##0_ ;_ * \-#,##0_ ;_ * "-"??_ ;_ @_ 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E5-4C73-8B3B-0AECE2D1C67E}"/>
            </c:ext>
          </c:extLst>
        </c:ser>
        <c:ser>
          <c:idx val="3"/>
          <c:order val="3"/>
          <c:tx>
            <c:strRef>
              <c:f>'IND. GAG'!$E$41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GAG'!$A$42:$A$54</c:f>
              <c:strCache>
                <c:ptCount val="13"/>
                <c:pt idx="0">
                  <c:v>MATEMÁTICAS</c:v>
                </c:pt>
                <c:pt idx="1">
                  <c:v>C. NATURALES</c:v>
                </c:pt>
                <c:pt idx="2">
                  <c:v>C.SOCIALES</c:v>
                </c:pt>
                <c:pt idx="3">
                  <c:v>CÍVICA</c:v>
                </c:pt>
                <c:pt idx="4">
                  <c:v>LENG. CAS</c:v>
                </c:pt>
                <c:pt idx="5">
                  <c:v>INGLÉS</c:v>
                </c:pt>
                <c:pt idx="6">
                  <c:v>PLAN LECTOR</c:v>
                </c:pt>
                <c:pt idx="7">
                  <c:v>DANZAS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TECNOLOGÍA</c:v>
                </c:pt>
                <c:pt idx="12">
                  <c:v>TOTALES</c:v>
                </c:pt>
              </c:strCache>
            </c:strRef>
          </c:cat>
          <c:val>
            <c:numRef>
              <c:f>'IND. GAG'!$E$42:$E$54</c:f>
              <c:numCache>
                <c:formatCode>_ * #,##0_ ;_ * \-#,##0_ ;_ * "-"??_ ;_ @_ </c:formatCode>
                <c:ptCount val="13"/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E5-4C73-8B3B-0AECE2D1C67E}"/>
            </c:ext>
          </c:extLst>
        </c:ser>
        <c:ser>
          <c:idx val="4"/>
          <c:order val="4"/>
          <c:tx>
            <c:strRef>
              <c:f>'IND. GAG'!$G$41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GAG'!$A$42:$A$54</c:f>
              <c:strCache>
                <c:ptCount val="13"/>
                <c:pt idx="0">
                  <c:v>MATEMÁTICAS</c:v>
                </c:pt>
                <c:pt idx="1">
                  <c:v>C. NATURALES</c:v>
                </c:pt>
                <c:pt idx="2">
                  <c:v>C.SOCIALES</c:v>
                </c:pt>
                <c:pt idx="3">
                  <c:v>CÍVICA</c:v>
                </c:pt>
                <c:pt idx="4">
                  <c:v>LENG. CAS</c:v>
                </c:pt>
                <c:pt idx="5">
                  <c:v>INGLÉS</c:v>
                </c:pt>
                <c:pt idx="6">
                  <c:v>PLAN LECTOR</c:v>
                </c:pt>
                <c:pt idx="7">
                  <c:v>DANZAS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TECNOLOGÍA</c:v>
                </c:pt>
                <c:pt idx="12">
                  <c:v>TOTALES</c:v>
                </c:pt>
              </c:strCache>
            </c:strRef>
          </c:cat>
          <c:val>
            <c:numRef>
              <c:f>'IND. GAG'!$G$42:$G$54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E5-4C73-8B3B-0AECE2D1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2238855"/>
        <c:axId val="1052240903"/>
      </c:barChart>
      <c:catAx>
        <c:axId val="1052238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52240903"/>
        <c:crosses val="autoZero"/>
        <c:auto val="1"/>
        <c:lblAlgn val="ctr"/>
        <c:lblOffset val="100"/>
        <c:noMultiLvlLbl val="0"/>
      </c:catAx>
      <c:valAx>
        <c:axId val="1052240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52238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Estudiantes 6°-11°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GAG'!$B$84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GAG'!$A$85:$A$95</c:f>
              <c:strCache>
                <c:ptCount val="11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COM.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  <c:pt idx="10">
                  <c:v>TOTALES</c:v>
                </c:pt>
              </c:strCache>
            </c:strRef>
          </c:cat>
          <c:val>
            <c:numRef>
              <c:f>'IND. GAG'!$B$85:$B$95</c:f>
              <c:numCache>
                <c:formatCode>_ * #,##0_ ;_ * \-#,##0_ ;_ * "-"??_ ;_ @_ 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CE3-9BF5-CB670C5C8F66}"/>
            </c:ext>
          </c:extLst>
        </c:ser>
        <c:ser>
          <c:idx val="1"/>
          <c:order val="1"/>
          <c:tx>
            <c:strRef>
              <c:f>'IND. GAG'!$C$84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GAG'!$A$85:$A$95</c:f>
              <c:strCache>
                <c:ptCount val="11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COM.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  <c:pt idx="10">
                  <c:v>TOTALES</c:v>
                </c:pt>
              </c:strCache>
            </c:strRef>
          </c:cat>
          <c:val>
            <c:numRef>
              <c:f>'IND. GAG'!$C$85:$C$95</c:f>
              <c:numCache>
                <c:formatCode>_ * #,##0_ ;_ * \-#,##0_ ;_ * "-"??_ ;_ @_ 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F-4CE3-9BF5-CB670C5C8F66}"/>
            </c:ext>
          </c:extLst>
        </c:ser>
        <c:ser>
          <c:idx val="2"/>
          <c:order val="2"/>
          <c:tx>
            <c:strRef>
              <c:f>'IND. GAG'!$D$84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GAG'!$A$85:$A$95</c:f>
              <c:strCache>
                <c:ptCount val="11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COM.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  <c:pt idx="10">
                  <c:v>TOTALES</c:v>
                </c:pt>
              </c:strCache>
            </c:strRef>
          </c:cat>
          <c:val>
            <c:numRef>
              <c:f>'IND. GAG'!$D$85:$D$95</c:f>
              <c:numCache>
                <c:formatCode>_ * #,##0_ ;_ * \-#,##0_ ;_ * "-"??_ ;_ @_ 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AF-4CE3-9BF5-CB670C5C8F66}"/>
            </c:ext>
          </c:extLst>
        </c:ser>
        <c:ser>
          <c:idx val="3"/>
          <c:order val="3"/>
          <c:tx>
            <c:strRef>
              <c:f>'IND. GAG'!$E$84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GAG'!$A$85:$A$95</c:f>
              <c:strCache>
                <c:ptCount val="11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COM.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  <c:pt idx="10">
                  <c:v>TOTALES</c:v>
                </c:pt>
              </c:strCache>
            </c:strRef>
          </c:cat>
          <c:val>
            <c:numRef>
              <c:f>'IND. GAG'!$E$85:$E$95</c:f>
              <c:numCache>
                <c:formatCode>_ * #,##0_ ;_ * \-#,##0_ ;_ * "-"??_ ;_ @_ 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AF-4CE3-9BF5-CB670C5C8F66}"/>
            </c:ext>
          </c:extLst>
        </c:ser>
        <c:ser>
          <c:idx val="4"/>
          <c:order val="4"/>
          <c:tx>
            <c:strRef>
              <c:f>'IND. GAG'!$G$84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GAG'!$A$85:$A$95</c:f>
              <c:strCache>
                <c:ptCount val="11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COM.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  <c:pt idx="10">
                  <c:v>TOTALES</c:v>
                </c:pt>
              </c:strCache>
            </c:strRef>
          </c:cat>
          <c:val>
            <c:numRef>
              <c:f>'IND. GAG'!$G$85:$G$95</c:f>
              <c:numCache>
                <c:formatCode>0%</c:formatCode>
                <c:ptCount val="11"/>
                <c:pt idx="0" formatCode="0.0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%">
                  <c:v>0</c:v>
                </c:pt>
                <c:pt idx="10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AF-4CE3-9BF5-CB670C5C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369351"/>
        <c:axId val="653371399"/>
      </c:barChart>
      <c:catAx>
        <c:axId val="653369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653371399"/>
        <c:crosses val="autoZero"/>
        <c:auto val="1"/>
        <c:lblAlgn val="ctr"/>
        <c:lblOffset val="100"/>
        <c:noMultiLvlLbl val="0"/>
      </c:catAx>
      <c:valAx>
        <c:axId val="653371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653369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SECCIÓN PRIMARIA - III PERIODO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GAG'!$B$295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GAG'!$A$296:$A$308</c:f>
              <c:strCache>
                <c:ptCount val="13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COM.SKILLS</c:v>
                </c:pt>
                <c:pt idx="8">
                  <c:v>DAN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  <c:pt idx="12">
                  <c:v>TOTALES</c:v>
                </c:pt>
              </c:strCache>
            </c:strRef>
          </c:cat>
          <c:val>
            <c:numRef>
              <c:f>'IND. GAG'!$B$296:$B$308</c:f>
              <c:numCache>
                <c:formatCode>General</c:formatCode>
                <c:ptCount val="13"/>
                <c:pt idx="12" formatCode="_ * #,##0_ ;_ * \-#,##0_ ;_ * &quot;-&quot;??_ ;_ @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9-4E54-B977-E135BCED4FB8}"/>
            </c:ext>
          </c:extLst>
        </c:ser>
        <c:ser>
          <c:idx val="1"/>
          <c:order val="1"/>
          <c:tx>
            <c:strRef>
              <c:f>'IND. GAG'!$C$295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GAG'!$A$296:$A$308</c:f>
              <c:strCache>
                <c:ptCount val="13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COM.SKILLS</c:v>
                </c:pt>
                <c:pt idx="8">
                  <c:v>DAN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  <c:pt idx="12">
                  <c:v>TOTALES</c:v>
                </c:pt>
              </c:strCache>
            </c:strRef>
          </c:cat>
          <c:val>
            <c:numRef>
              <c:f>'IND. GAG'!$C$296:$C$308</c:f>
              <c:numCache>
                <c:formatCode>General</c:formatCode>
                <c:ptCount val="13"/>
                <c:pt idx="12" formatCode="_ * #,##0_ ;_ * \-#,##0_ ;_ * &quot;-&quot;??_ ;_ @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9-4E54-B977-E135BCED4FB8}"/>
            </c:ext>
          </c:extLst>
        </c:ser>
        <c:ser>
          <c:idx val="2"/>
          <c:order val="2"/>
          <c:tx>
            <c:strRef>
              <c:f>'IND. GAG'!$D$295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GAG'!$A$296:$A$308</c:f>
              <c:strCache>
                <c:ptCount val="13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COM.SKILLS</c:v>
                </c:pt>
                <c:pt idx="8">
                  <c:v>DAN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  <c:pt idx="12">
                  <c:v>TOTALES</c:v>
                </c:pt>
              </c:strCache>
            </c:strRef>
          </c:cat>
          <c:val>
            <c:numRef>
              <c:f>'IND. GAG'!$D$296:$D$308</c:f>
              <c:numCache>
                <c:formatCode>General</c:formatCode>
                <c:ptCount val="13"/>
                <c:pt idx="12" formatCode="_ * #,##0_ ;_ * \-#,##0_ ;_ * &quot;-&quot;??_ ;_ @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09-4E54-B977-E135BCED4FB8}"/>
            </c:ext>
          </c:extLst>
        </c:ser>
        <c:ser>
          <c:idx val="3"/>
          <c:order val="3"/>
          <c:tx>
            <c:strRef>
              <c:f>'IND. GAG'!$E$295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GAG'!$A$296:$A$308</c:f>
              <c:strCache>
                <c:ptCount val="13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COM.SKILLS</c:v>
                </c:pt>
                <c:pt idx="8">
                  <c:v>DAN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  <c:pt idx="12">
                  <c:v>TOTALES</c:v>
                </c:pt>
              </c:strCache>
            </c:strRef>
          </c:cat>
          <c:val>
            <c:numRef>
              <c:f>'IND. GAG'!$E$296:$E$308</c:f>
              <c:numCache>
                <c:formatCode>General</c:formatCode>
                <c:ptCount val="13"/>
                <c:pt idx="12" formatCode="_ * #,##0_ ;_ * \-#,##0_ ;_ * &quot;-&quot;??_ ;_ @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09-4E54-B977-E135BCED4FB8}"/>
            </c:ext>
          </c:extLst>
        </c:ser>
        <c:ser>
          <c:idx val="4"/>
          <c:order val="4"/>
          <c:tx>
            <c:strRef>
              <c:f>'IND. GAG'!$G$295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GAG'!$A$296:$A$308</c:f>
              <c:strCache>
                <c:ptCount val="13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COM.SKILLS</c:v>
                </c:pt>
                <c:pt idx="8">
                  <c:v>DAN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  <c:pt idx="12">
                  <c:v>TOTALES</c:v>
                </c:pt>
              </c:strCache>
            </c:strRef>
          </c:cat>
          <c:val>
            <c:numRef>
              <c:f>'IND. GAG'!$G$296:$G$308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09-4E54-B977-E135BCED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3823368"/>
        <c:axId val="1863825416"/>
      </c:barChart>
      <c:catAx>
        <c:axId val="186382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63825416"/>
        <c:crosses val="autoZero"/>
        <c:auto val="1"/>
        <c:lblAlgn val="ctr"/>
        <c:lblOffset val="100"/>
        <c:noMultiLvlLbl val="0"/>
      </c:catAx>
      <c:valAx>
        <c:axId val="186382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6382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6°-9° CN-CS</a:t>
            </a:r>
            <a:endParaRPr lang="es-419"/>
          </a:p>
        </c:rich>
      </c:tx>
      <c:layout>
        <c:manualLayout>
          <c:xMode val="edge"/>
          <c:yMode val="edge"/>
          <c:x val="0.31245822397200351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GAG'!$A$101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GAG'!$B$100:$G$100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GAG'!$B$101:$G$101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8-4073-8B23-32C9CC961E9A}"/>
            </c:ext>
          </c:extLst>
        </c:ser>
        <c:ser>
          <c:idx val="1"/>
          <c:order val="1"/>
          <c:tx>
            <c:strRef>
              <c:f>'IND. GAG'!$A$102</c:f>
              <c:strCache>
                <c:ptCount val="1"/>
                <c:pt idx="0">
                  <c:v>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GAG'!$B$100:$G$100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GAG'!$B$102:$G$102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8-4073-8B23-32C9CC961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206975"/>
        <c:axId val="939726431"/>
      </c:barChart>
      <c:catAx>
        <c:axId val="121920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9726431"/>
        <c:crosses val="autoZero"/>
        <c:auto val="1"/>
        <c:lblAlgn val="ctr"/>
        <c:lblOffset val="100"/>
        <c:noMultiLvlLbl val="0"/>
      </c:catAx>
      <c:valAx>
        <c:axId val="93972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9206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9°- 11° FIS-QUI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GAG'!$A$110</c:f>
              <c:strCache>
                <c:ptCount val="1"/>
                <c:pt idx="0">
                  <c:v>FIS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GAG'!$B$109:$G$109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GAG'!$B$110:$G$110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C-474B-98E4-10FA7A69B8BA}"/>
            </c:ext>
          </c:extLst>
        </c:ser>
        <c:ser>
          <c:idx val="1"/>
          <c:order val="1"/>
          <c:tx>
            <c:strRef>
              <c:f>'IND. GAG'!$A$111</c:f>
              <c:strCache>
                <c:ptCount val="1"/>
                <c:pt idx="0">
                  <c:v>QUI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GAG'!$B$109:$G$109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GAG'!$B$111:$G$111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C-474B-98E4-10FA7A69B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239759"/>
        <c:axId val="1220353935"/>
      </c:barChart>
      <c:catAx>
        <c:axId val="105123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53935"/>
        <c:crosses val="autoZero"/>
        <c:auto val="1"/>
        <c:lblAlgn val="ctr"/>
        <c:lblOffset val="100"/>
        <c:noMultiLvlLbl val="0"/>
      </c:catAx>
      <c:valAx>
        <c:axId val="122035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5123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10°-11° CP-FIL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GAG'!$A$119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GAG'!$B$118:$G$118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GAG'!$B$119:$G$119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8-4CD9-8607-F17E610A2620}"/>
            </c:ext>
          </c:extLst>
        </c:ser>
        <c:ser>
          <c:idx val="1"/>
          <c:order val="1"/>
          <c:tx>
            <c:strRef>
              <c:f>'IND. GAG'!$A$120</c:f>
              <c:strCache>
                <c:ptCount val="1"/>
                <c:pt idx="0">
                  <c:v>FIL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GAG'!$B$118:$G$118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GAG'!$B$120:$G$120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8-4CD9-8607-F17E610A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562863"/>
        <c:axId val="1227774095"/>
      </c:barChart>
      <c:catAx>
        <c:axId val="122956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74095"/>
        <c:crosses val="autoZero"/>
        <c:auto val="1"/>
        <c:lblAlgn val="ctr"/>
        <c:lblOffset val="100"/>
        <c:noMultiLvlLbl val="0"/>
      </c:catAx>
      <c:valAx>
        <c:axId val="12277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956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SECCION PRIMARIA - II PERIODO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GAG'!$B$168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GAG'!$B$169:$B$180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67E-4D95-822E-FB3050FEA43F}"/>
            </c:ext>
          </c:extLst>
        </c:ser>
        <c:ser>
          <c:idx val="1"/>
          <c:order val="1"/>
          <c:tx>
            <c:strRef>
              <c:f>'IND. GAG'!$C$168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GAG'!$C$169:$C$180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67E-4D95-822E-FB3050FEA43F}"/>
            </c:ext>
          </c:extLst>
        </c:ser>
        <c:ser>
          <c:idx val="2"/>
          <c:order val="2"/>
          <c:tx>
            <c:strRef>
              <c:f>'IND. GAG'!$D$168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GAG'!$D$169:$D$180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67E-4D95-822E-FB3050FEA43F}"/>
            </c:ext>
          </c:extLst>
        </c:ser>
        <c:ser>
          <c:idx val="3"/>
          <c:order val="3"/>
          <c:tx>
            <c:strRef>
              <c:f>'IND. GAG'!$E$168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GAG'!$E$169:$E$180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67E-4D95-822E-FB3050FEA43F}"/>
            </c:ext>
          </c:extLst>
        </c:ser>
        <c:ser>
          <c:idx val="4"/>
          <c:order val="4"/>
          <c:tx>
            <c:strRef>
              <c:f>'IND. GAG'!$F$168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GAG'!$F$169:$F$180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567E-4D95-822E-FB3050FEA43F}"/>
            </c:ext>
          </c:extLst>
        </c:ser>
        <c:ser>
          <c:idx val="5"/>
          <c:order val="5"/>
          <c:tx>
            <c:strRef>
              <c:f>'IND. GAG'!$G$168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GAG'!$A$169:$A$180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GAG'!$G$169:$G$180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7E-4D95-822E-FB3050FE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9510863"/>
        <c:axId val="1227759119"/>
      </c:barChart>
      <c:catAx>
        <c:axId val="1229510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59119"/>
        <c:crosses val="autoZero"/>
        <c:auto val="1"/>
        <c:lblAlgn val="ctr"/>
        <c:lblOffset val="100"/>
        <c:noMultiLvlLbl val="0"/>
      </c:catAx>
      <c:valAx>
        <c:axId val="122775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9510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de 6°- 11°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GAG'!$B$211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GAG'!$B$212:$B$221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818-4252-AFAE-283324B7EEB8}"/>
            </c:ext>
          </c:extLst>
        </c:ser>
        <c:ser>
          <c:idx val="1"/>
          <c:order val="1"/>
          <c:tx>
            <c:strRef>
              <c:f>'IND. GAG'!$C$211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GAG'!$C$212:$C$221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A818-4252-AFAE-283324B7EEB8}"/>
            </c:ext>
          </c:extLst>
        </c:ser>
        <c:ser>
          <c:idx val="2"/>
          <c:order val="2"/>
          <c:tx>
            <c:strRef>
              <c:f>'IND. GAG'!$D$211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GAG'!$D$212:$D$221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A818-4252-AFAE-283324B7EEB8}"/>
            </c:ext>
          </c:extLst>
        </c:ser>
        <c:ser>
          <c:idx val="3"/>
          <c:order val="3"/>
          <c:tx>
            <c:strRef>
              <c:f>'IND. GAG'!$E$211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GAG'!$E$212:$E$221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A818-4252-AFAE-283324B7EEB8}"/>
            </c:ext>
          </c:extLst>
        </c:ser>
        <c:ser>
          <c:idx val="4"/>
          <c:order val="4"/>
          <c:tx>
            <c:strRef>
              <c:f>'IND. GAG'!$F$211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GAG'!$F$212:$F$221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A818-4252-AFAE-283324B7EEB8}"/>
            </c:ext>
          </c:extLst>
        </c:ser>
        <c:ser>
          <c:idx val="5"/>
          <c:order val="5"/>
          <c:tx>
            <c:strRef>
              <c:f>'IND. GAG'!$G$211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GAG'!$A$212:$A$221</c:f>
              <c:strCache>
                <c:ptCount val="10"/>
                <c:pt idx="0">
                  <c:v>MAT</c:v>
                </c:pt>
                <c:pt idx="1">
                  <c:v>CIV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GAG'!$G$212:$G$221</c:f>
              <c:numCache>
                <c:formatCode>0%</c:formatCode>
                <c:ptCount val="10"/>
                <c:pt idx="0" formatCode="0.0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18-4252-AFAE-283324B7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224959"/>
        <c:axId val="1227760367"/>
      </c:barChart>
      <c:catAx>
        <c:axId val="1051224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60367"/>
        <c:crosses val="autoZero"/>
        <c:auto val="1"/>
        <c:lblAlgn val="ctr"/>
        <c:lblOffset val="100"/>
        <c:noMultiLvlLbl val="0"/>
      </c:catAx>
      <c:valAx>
        <c:axId val="122776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51224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 6° -9° CN-CS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GAG'!$A$228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GAG'!$B$227:$G$227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GAG'!$B$228:$G$228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2-4DD3-9C1C-6F4F0D96A1E0}"/>
            </c:ext>
          </c:extLst>
        </c:ser>
        <c:ser>
          <c:idx val="1"/>
          <c:order val="1"/>
          <c:tx>
            <c:strRef>
              <c:f>'IND. GAG'!$A$229</c:f>
              <c:strCache>
                <c:ptCount val="1"/>
                <c:pt idx="0">
                  <c:v>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GAG'!$B$227:$G$227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GAG'!$B$229:$G$229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2-4DD3-9C1C-6F4F0D96A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3843839"/>
        <c:axId val="1227778671"/>
      </c:barChart>
      <c:catAx>
        <c:axId val="10438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78671"/>
        <c:crosses val="autoZero"/>
        <c:auto val="1"/>
        <c:lblAlgn val="ctr"/>
        <c:lblOffset val="100"/>
        <c:noMultiLvlLbl val="0"/>
      </c:catAx>
      <c:valAx>
        <c:axId val="122777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4384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7-40F1-B8CE-B0AE3FA11A8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27-40F1-B8CE-B0AE3FA11A8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227-40F1-B8CE-B0AE3FA11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315168"/>
        <c:axId val="1"/>
        <c:axId val="0"/>
      </c:bar3DChart>
      <c:catAx>
        <c:axId val="17623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231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988" r="0.75000000000000988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9°-11° FIS-QUI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GAG'!$A$237</c:f>
              <c:strCache>
                <c:ptCount val="1"/>
                <c:pt idx="0">
                  <c:v>FIS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GAG'!$B$236:$G$236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GAG'!$B$237:$G$237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2-4DFD-A4D4-AE26F6CF44B5}"/>
            </c:ext>
          </c:extLst>
        </c:ser>
        <c:ser>
          <c:idx val="1"/>
          <c:order val="1"/>
          <c:tx>
            <c:strRef>
              <c:f>'IND. GAG'!$A$238</c:f>
              <c:strCache>
                <c:ptCount val="1"/>
                <c:pt idx="0">
                  <c:v>QUI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GAG'!$B$236:$G$236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GAG'!$B$238:$G$238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2-4DFD-A4D4-AE26F6CF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227759"/>
        <c:axId val="1220353519"/>
      </c:barChart>
      <c:catAx>
        <c:axId val="105122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53519"/>
        <c:crosses val="autoZero"/>
        <c:auto val="1"/>
        <c:lblAlgn val="ctr"/>
        <c:lblOffset val="100"/>
        <c:noMultiLvlLbl val="0"/>
      </c:catAx>
      <c:valAx>
        <c:axId val="122035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5122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10°-11° CP-FIL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GAG'!$A$246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GAG'!$B$245:$G$245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GAG'!$B$246:$G$246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DF8-9C66-169B60C7C19C}"/>
            </c:ext>
          </c:extLst>
        </c:ser>
        <c:ser>
          <c:idx val="1"/>
          <c:order val="1"/>
          <c:tx>
            <c:strRef>
              <c:f>'IND. GAG'!$A$247</c:f>
              <c:strCache>
                <c:ptCount val="1"/>
                <c:pt idx="0">
                  <c:v>FIL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GAG'!$B$245:$G$245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GAG'!$B$247:$G$247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DF8-9C66-169B60C7C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0162479"/>
        <c:axId val="999842047"/>
      </c:barChart>
      <c:catAx>
        <c:axId val="123016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842047"/>
        <c:crosses val="autoZero"/>
        <c:auto val="1"/>
        <c:lblAlgn val="ctr"/>
        <c:lblOffset val="100"/>
        <c:noMultiLvlLbl val="0"/>
      </c:catAx>
      <c:valAx>
        <c:axId val="99984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3016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6°-11°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GAG'!$B$338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GAG'!$B$339:$B$348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50D-40A9-B5A4-AA9FB4F514B0}"/>
            </c:ext>
          </c:extLst>
        </c:ser>
        <c:ser>
          <c:idx val="1"/>
          <c:order val="1"/>
          <c:tx>
            <c:strRef>
              <c:f>'IND. GAG'!$C$338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GAG'!$C$339:$C$348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0D-40A9-B5A4-AA9FB4F514B0}"/>
            </c:ext>
          </c:extLst>
        </c:ser>
        <c:ser>
          <c:idx val="2"/>
          <c:order val="2"/>
          <c:tx>
            <c:strRef>
              <c:f>'IND. GAG'!$D$338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GAG'!$D$339:$D$348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50D-40A9-B5A4-AA9FB4F514B0}"/>
            </c:ext>
          </c:extLst>
        </c:ser>
        <c:ser>
          <c:idx val="3"/>
          <c:order val="3"/>
          <c:tx>
            <c:strRef>
              <c:f>'IND. GAG'!$E$338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GAG'!$E$339:$E$348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C50D-40A9-B5A4-AA9FB4F514B0}"/>
            </c:ext>
          </c:extLst>
        </c:ser>
        <c:ser>
          <c:idx val="4"/>
          <c:order val="4"/>
          <c:tx>
            <c:strRef>
              <c:f>'IND. GAG'!$F$338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GAG'!$F$339:$F$348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C50D-40A9-B5A4-AA9FB4F514B0}"/>
            </c:ext>
          </c:extLst>
        </c:ser>
        <c:ser>
          <c:idx val="5"/>
          <c:order val="5"/>
          <c:tx>
            <c:strRef>
              <c:f>'IND. GAG'!$G$338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GAG'!$A$339:$A$348</c:f>
              <c:strCache>
                <c:ptCount val="10"/>
                <c:pt idx="0">
                  <c:v>MAT</c:v>
                </c:pt>
                <c:pt idx="1">
                  <c:v>CIV/CAT</c:v>
                </c:pt>
                <c:pt idx="2">
                  <c:v>LENG. CAS</c:v>
                </c:pt>
                <c:pt idx="3">
                  <c:v>PLAN LECTOR</c:v>
                </c:pt>
                <c:pt idx="4">
                  <c:v>ING</c:v>
                </c:pt>
                <c:pt idx="5">
                  <c:v>COMMUNICATIVE SKILLS</c:v>
                </c:pt>
                <c:pt idx="6">
                  <c:v>DANZAS 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GAG'!$G$339:$G$348</c:f>
              <c:numCache>
                <c:formatCode>0%</c:formatCode>
                <c:ptCount val="10"/>
                <c:pt idx="0" formatCode="0.0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0D-40A9-B5A4-AA9FB4F51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0126607"/>
        <c:axId val="1220348527"/>
      </c:barChart>
      <c:catAx>
        <c:axId val="116012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48527"/>
        <c:crosses val="autoZero"/>
        <c:auto val="1"/>
        <c:lblAlgn val="ctr"/>
        <c:lblOffset val="100"/>
        <c:noMultiLvlLbl val="0"/>
      </c:catAx>
      <c:valAx>
        <c:axId val="12203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6012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 6°-9° CN-CS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GAG'!$A$355</c:f>
              <c:strCache>
                <c:ptCount val="1"/>
                <c:pt idx="0">
                  <c:v>CN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GAG'!$B$354:$G$354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GAG'!$B$355:$G$355</c:f>
              <c:numCache>
                <c:formatCode>General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6-4EDF-AA15-7DE003FF13DE}"/>
            </c:ext>
          </c:extLst>
        </c:ser>
        <c:ser>
          <c:idx val="1"/>
          <c:order val="1"/>
          <c:tx>
            <c:strRef>
              <c:f>'IND. GAG'!$A$356</c:f>
              <c:strCache>
                <c:ptCount val="1"/>
                <c:pt idx="0">
                  <c:v>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GAG'!$B$354:$G$354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GAG'!$B$356:$G$356</c:f>
              <c:numCache>
                <c:formatCode>General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6-4EDF-AA15-7DE003FF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774015"/>
        <c:axId val="1220350607"/>
      </c:barChart>
      <c:catAx>
        <c:axId val="116577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50607"/>
        <c:crosses val="autoZero"/>
        <c:auto val="1"/>
        <c:lblAlgn val="ctr"/>
        <c:lblOffset val="100"/>
        <c:noMultiLvlLbl val="0"/>
      </c:catAx>
      <c:valAx>
        <c:axId val="122035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6577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9°-11° FIS-QUI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GAG'!$A$364</c:f>
              <c:strCache>
                <c:ptCount val="1"/>
                <c:pt idx="0">
                  <c:v>FIS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GAG'!$B$363:$G$363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GAG'!$B$364:$G$364</c:f>
              <c:numCache>
                <c:formatCode>General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3FE-9A50-BB70BBB2C0D7}"/>
            </c:ext>
          </c:extLst>
        </c:ser>
        <c:ser>
          <c:idx val="1"/>
          <c:order val="1"/>
          <c:tx>
            <c:strRef>
              <c:f>'IND. GAG'!$A$365</c:f>
              <c:strCache>
                <c:ptCount val="1"/>
                <c:pt idx="0">
                  <c:v>QUI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GAG'!$B$363:$G$363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GAG'!$B$365:$G$365</c:f>
              <c:numCache>
                <c:formatCode>General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3FE-9A50-BB70BBB2C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2190959"/>
        <c:axId val="1220351023"/>
      </c:barChart>
      <c:catAx>
        <c:axId val="116219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51023"/>
        <c:crosses val="autoZero"/>
        <c:auto val="1"/>
        <c:lblAlgn val="ctr"/>
        <c:lblOffset val="100"/>
        <c:noMultiLvlLbl val="0"/>
      </c:catAx>
      <c:valAx>
        <c:axId val="122035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6219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10°-11° CP-FIL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GAG'!$A$373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GAG'!$B$372:$G$372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GAG'!$B$373:$G$373</c:f>
              <c:numCache>
                <c:formatCode>General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7-490B-A134-40BB886780C4}"/>
            </c:ext>
          </c:extLst>
        </c:ser>
        <c:ser>
          <c:idx val="1"/>
          <c:order val="1"/>
          <c:tx>
            <c:strRef>
              <c:f>'IND. GAG'!$A$374</c:f>
              <c:strCache>
                <c:ptCount val="1"/>
                <c:pt idx="0">
                  <c:v>FIL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GAG'!$B$372:$G$372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GAG'!$B$374:$G$374</c:f>
              <c:numCache>
                <c:formatCode>General</c:formatCode>
                <c:ptCount val="6"/>
                <c:pt idx="5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7-490B-A134-40BB88678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352543"/>
        <c:axId val="1220354351"/>
      </c:barChart>
      <c:catAx>
        <c:axId val="116535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0354351"/>
        <c:crosses val="autoZero"/>
        <c:auto val="1"/>
        <c:lblAlgn val="ctr"/>
        <c:lblOffset val="100"/>
        <c:noMultiLvlLbl val="0"/>
      </c:catAx>
      <c:valAx>
        <c:axId val="122035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6535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SECCION PRIMARIA - IV PERIODO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GAG'!$B$420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GAG'!$B$421:$B$432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608-4CF2-9DF1-4D542F47DDAB}"/>
            </c:ext>
          </c:extLst>
        </c:ser>
        <c:ser>
          <c:idx val="1"/>
          <c:order val="1"/>
          <c:tx>
            <c:strRef>
              <c:f>'IND. GAG'!$C$420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GAG'!$C$421:$C$432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B608-4CF2-9DF1-4D542F47DDAB}"/>
            </c:ext>
          </c:extLst>
        </c:ser>
        <c:ser>
          <c:idx val="2"/>
          <c:order val="2"/>
          <c:tx>
            <c:strRef>
              <c:f>'IND. GAG'!$D$420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GAG'!$D$421:$D$432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B608-4CF2-9DF1-4D542F47DDAB}"/>
            </c:ext>
          </c:extLst>
        </c:ser>
        <c:ser>
          <c:idx val="3"/>
          <c:order val="3"/>
          <c:tx>
            <c:strRef>
              <c:f>'IND. GAG'!$E$420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GAG'!$E$421:$E$432</c:f>
              <c:numCache>
                <c:formatCode>_ * #,##0_ ;_ * \-#,##0_ ;_ * "-"??_ ;_ @_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608-4CF2-9DF1-4D542F47DDAB}"/>
            </c:ext>
          </c:extLst>
        </c:ser>
        <c:ser>
          <c:idx val="4"/>
          <c:order val="4"/>
          <c:tx>
            <c:strRef>
              <c:f>'IND. GAG'!$F$420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GAG'!$F$421:$F$432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608-4CF2-9DF1-4D542F47DDAB}"/>
            </c:ext>
          </c:extLst>
        </c:ser>
        <c:ser>
          <c:idx val="5"/>
          <c:order val="5"/>
          <c:tx>
            <c:strRef>
              <c:f>'IND. GAG'!$G$420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GAG'!$A$421:$A$432</c:f>
              <c:strCache>
                <c:ptCount val="12"/>
                <c:pt idx="0">
                  <c:v>MAT</c:v>
                </c:pt>
                <c:pt idx="1">
                  <c:v>CN</c:v>
                </c:pt>
                <c:pt idx="2">
                  <c:v>CS</c:v>
                </c:pt>
                <c:pt idx="3">
                  <c:v>CIV/CAT</c:v>
                </c:pt>
                <c:pt idx="4">
                  <c:v>LENG. CAS</c:v>
                </c:pt>
                <c:pt idx="5">
                  <c:v>ING</c:v>
                </c:pt>
                <c:pt idx="6">
                  <c:v>PLAN LECTOR</c:v>
                </c:pt>
                <c:pt idx="7">
                  <c:v>DAN</c:v>
                </c:pt>
                <c:pt idx="8">
                  <c:v>COM. SKILLS</c:v>
                </c:pt>
                <c:pt idx="9">
                  <c:v>EDU REL/ EDU. ETI</c:v>
                </c:pt>
                <c:pt idx="10">
                  <c:v>EDU FIS.</c:v>
                </c:pt>
                <c:pt idx="11">
                  <c:v>TEC</c:v>
                </c:pt>
              </c:strCache>
            </c:strRef>
          </c:cat>
          <c:val>
            <c:numRef>
              <c:f>'IND. GAG'!$G$421:$G$432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8-4CF2-9DF1-4D542F47D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348943"/>
        <c:axId val="1227759535"/>
      </c:barChart>
      <c:catAx>
        <c:axId val="116534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59535"/>
        <c:crosses val="autoZero"/>
        <c:auto val="1"/>
        <c:lblAlgn val="ctr"/>
        <c:lblOffset val="100"/>
        <c:noMultiLvlLbl val="0"/>
      </c:catAx>
      <c:valAx>
        <c:axId val="122775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6534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6°-11°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GAG'!$B$463</c:f>
              <c:strCache>
                <c:ptCount val="1"/>
                <c:pt idx="0">
                  <c:v>REPORTADOS S.O.S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GAG'!$B$464:$B$473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2DB0-4BE4-9091-B8CEBDC780BA}"/>
            </c:ext>
          </c:extLst>
        </c:ser>
        <c:ser>
          <c:idx val="1"/>
          <c:order val="1"/>
          <c:tx>
            <c:strRef>
              <c:f>'IND. GAG'!$C$463</c:f>
              <c:strCache>
                <c:ptCount val="1"/>
                <c:pt idx="0">
                  <c:v>REPORTADOS QUE APROBARON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GAG'!$C$464:$C$473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2DB0-4BE4-9091-B8CEBDC780BA}"/>
            </c:ext>
          </c:extLst>
        </c:ser>
        <c:ser>
          <c:idx val="2"/>
          <c:order val="2"/>
          <c:tx>
            <c:strRef>
              <c:f>'IND. GAG'!$D$463</c:f>
              <c:strCache>
                <c:ptCount val="1"/>
                <c:pt idx="0">
                  <c:v>SIN REPORTAR QUE APROBARON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GAG'!$D$464:$D$473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2DB0-4BE4-9091-B8CEBDC780BA}"/>
            </c:ext>
          </c:extLst>
        </c:ser>
        <c:ser>
          <c:idx val="3"/>
          <c:order val="3"/>
          <c:tx>
            <c:strRef>
              <c:f>'IND. GAG'!$E$463</c:f>
              <c:strCache>
                <c:ptCount val="1"/>
                <c:pt idx="0">
                  <c:v>CON DESEMPEÑO FINAL BAJO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GAG'!$E$464:$E$473</c:f>
              <c:numCache>
                <c:formatCode>_ * #,##0_ ;_ * \-#,##0_ ;_ * "-"??_ ;_ @_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2DB0-4BE4-9091-B8CEBDC780BA}"/>
            </c:ext>
          </c:extLst>
        </c:ser>
        <c:ser>
          <c:idx val="4"/>
          <c:order val="4"/>
          <c:tx>
            <c:strRef>
              <c:f>'IND. GAG'!$F$463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GAG'!$F$464:$F$473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2DB0-4BE4-9091-B8CEBDC780BA}"/>
            </c:ext>
          </c:extLst>
        </c:ser>
        <c:ser>
          <c:idx val="5"/>
          <c:order val="5"/>
          <c:tx>
            <c:strRef>
              <c:f>'IND. GAG'!$G$463</c:f>
              <c:strCache>
                <c:ptCount val="1"/>
                <c:pt idx="0">
                  <c:v>EFECTIVIDAD S.O.S POR ASIGNATURA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GAG'!$A$464:$A$473</c:f>
              <c:strCache>
                <c:ptCount val="10"/>
                <c:pt idx="0">
                  <c:v>MAT</c:v>
                </c:pt>
                <c:pt idx="1">
                  <c:v>CATEDRA DE PAZ</c:v>
                </c:pt>
                <c:pt idx="2">
                  <c:v>LENG. CAS</c:v>
                </c:pt>
                <c:pt idx="3">
                  <c:v>HABILIDADES LECTORAS</c:v>
                </c:pt>
                <c:pt idx="4">
                  <c:v>ING</c:v>
                </c:pt>
                <c:pt idx="5">
                  <c:v>COMMUNICATIVE SKILLS</c:v>
                </c:pt>
                <c:pt idx="6">
                  <c:v>EDU ART</c:v>
                </c:pt>
                <c:pt idx="7">
                  <c:v>EDU REL/ EDU. ETI</c:v>
                </c:pt>
                <c:pt idx="8">
                  <c:v>EDU FIS</c:v>
                </c:pt>
                <c:pt idx="9">
                  <c:v>TEC</c:v>
                </c:pt>
              </c:strCache>
            </c:strRef>
          </c:cat>
          <c:val>
            <c:numRef>
              <c:f>'IND. GAG'!$G$464:$G$473</c:f>
              <c:numCache>
                <c:formatCode>0%</c:formatCode>
                <c:ptCount val="10"/>
                <c:pt idx="0" formatCode="0.00%">
                  <c:v>0</c:v>
                </c:pt>
                <c:pt idx="1">
                  <c:v>0</c:v>
                </c:pt>
                <c:pt idx="2" formatCode="0.00%">
                  <c:v>0</c:v>
                </c:pt>
                <c:pt idx="3" formatCode="0.00%">
                  <c:v>0</c:v>
                </c:pt>
                <c:pt idx="4" formatCode="0.00%">
                  <c:v>0</c:v>
                </c:pt>
                <c:pt idx="5" formatCode="0.00%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B0-4BE4-9091-B8CEBDC78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8755087"/>
        <c:axId val="999848287"/>
      </c:barChart>
      <c:catAx>
        <c:axId val="11987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848287"/>
        <c:crosses val="autoZero"/>
        <c:auto val="1"/>
        <c:lblAlgn val="ctr"/>
        <c:lblOffset val="100"/>
        <c:noMultiLvlLbl val="0"/>
      </c:catAx>
      <c:valAx>
        <c:axId val="99984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9875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9°- 11° FIS-QUI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GAG'!$A$489</c:f>
              <c:strCache>
                <c:ptCount val="1"/>
                <c:pt idx="0">
                  <c:v>FIS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GAG'!$B$488:$G$488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GAG'!$B$489:$G$489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2-4F18-AF15-642ECFD901DF}"/>
            </c:ext>
          </c:extLst>
        </c:ser>
        <c:ser>
          <c:idx val="1"/>
          <c:order val="1"/>
          <c:tx>
            <c:strRef>
              <c:f>'IND. GAG'!$A$490</c:f>
              <c:strCache>
                <c:ptCount val="1"/>
                <c:pt idx="0">
                  <c:v>QUI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GAG'!$B$488:$G$488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GAG'!$B$490:$G$490</c:f>
              <c:numCache>
                <c:formatCode>_ * #,##0_ ;_ * \-#,##0_ ;_ * "-"??_ ;_ @_ </c:formatCode>
                <c:ptCount val="6"/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2-4F18-AF15-642ECFD9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907391"/>
        <c:axId val="1227779087"/>
      </c:barChart>
      <c:catAx>
        <c:axId val="119790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7779087"/>
        <c:crosses val="autoZero"/>
        <c:auto val="1"/>
        <c:lblAlgn val="ctr"/>
        <c:lblOffset val="100"/>
        <c:noMultiLvlLbl val="0"/>
      </c:catAx>
      <c:valAx>
        <c:axId val="122777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9790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Estudiantes</a:t>
            </a:r>
            <a:r>
              <a:rPr lang="es-419" baseline="0"/>
              <a:t> 10°-11° CP-FIL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GAG'!$A$498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GAG'!$B$497:$G$497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GAG'!$B$498:$G$498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5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0-4406-9CF9-683A211C153C}"/>
            </c:ext>
          </c:extLst>
        </c:ser>
        <c:ser>
          <c:idx val="1"/>
          <c:order val="1"/>
          <c:tx>
            <c:strRef>
              <c:f>'IND. GAG'!$A$499</c:f>
              <c:strCache>
                <c:ptCount val="1"/>
                <c:pt idx="0">
                  <c:v>FIL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GAG'!$B$497:$G$497</c:f>
              <c:strCache>
                <c:ptCount val="6"/>
                <c:pt idx="0">
                  <c:v>REPORTADOS S.O.S</c:v>
                </c:pt>
                <c:pt idx="1">
                  <c:v>REPORTADOS QUE APROBARON </c:v>
                </c:pt>
                <c:pt idx="2">
                  <c:v>SIN REPORTAR QUE APROBARON</c:v>
                </c:pt>
                <c:pt idx="3">
                  <c:v>CON DESEMPEÑO FINAL BAJO</c:v>
                </c:pt>
                <c:pt idx="5">
                  <c:v>EFECTIVIDAD S.O.S POR ASIGNATURA</c:v>
                </c:pt>
              </c:strCache>
            </c:strRef>
          </c:cat>
          <c:val>
            <c:numRef>
              <c:f>'IND. GAG'!$B$499:$G$499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0-4406-9CF9-683A211C1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921791"/>
        <c:axId val="1228021407"/>
      </c:barChart>
      <c:catAx>
        <c:axId val="119792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28021407"/>
        <c:crosses val="autoZero"/>
        <c:auto val="1"/>
        <c:lblAlgn val="ctr"/>
        <c:lblOffset val="100"/>
        <c:noMultiLvlLbl val="0"/>
      </c:catAx>
      <c:valAx>
        <c:axId val="122802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9792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9B-4646-93EC-8FF1101E701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9B-4646-93EC-8FF1101E701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A9B-4646-93EC-8FF1101E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311328"/>
        <c:axId val="1"/>
        <c:axId val="0"/>
      </c:bar3DChart>
      <c:catAx>
        <c:axId val="17623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231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6B-497D-B415-57269C1B7D9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6B-497D-B415-57269C1B7D9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D6B-497D-B415-57269C1B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67200"/>
        <c:axId val="1"/>
        <c:axId val="0"/>
      </c:bar3DChart>
      <c:catAx>
        <c:axId val="17118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6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Comprensión</a:t>
            </a:r>
            <a:r>
              <a:rPr lang="en-US" baseline="0"/>
              <a:t> de la instrucción en las tres fases</a:t>
            </a:r>
            <a:endParaRPr lang="en-US"/>
          </a:p>
        </c:rich>
      </c:tx>
      <c:layout>
        <c:manualLayout>
          <c:xMode val="edge"/>
          <c:yMode val="edge"/>
          <c:x val="0.15142867384369063"/>
          <c:y val="3.08641942522783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71445640615106"/>
          <c:y val="0.10622533052933603"/>
          <c:w val="0.88190521184851967"/>
          <c:h val="0.609063823543796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DD-4CD4-AA0E-EB61DA126CCC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DD-4CD4-AA0E-EB61DA126CCC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00FF00"/>
                  </a:gs>
                  <a:gs pos="39999">
                    <a:srgbClr val="85C2FF"/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5400000" scaled="1"/>
                <a:tileRect/>
              </a:gra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DD-4CD4-AA0E-EB61DA126CCC}"/>
              </c:ext>
            </c:extLst>
          </c:dPt>
          <c:cat>
            <c:strRef>
              <c:f>'IND. IME'!$A$30:$A$32</c:f>
              <c:strCache>
                <c:ptCount val="3"/>
                <c:pt idx="0">
                  <c:v>META IDEAL</c:v>
                </c:pt>
                <c:pt idx="1">
                  <c:v>META MÍNIMA</c:v>
                </c:pt>
                <c:pt idx="2">
                  <c:v>RESULTADO MEDICIÓN</c:v>
                </c:pt>
              </c:strCache>
            </c:strRef>
          </c:cat>
          <c:val>
            <c:numRef>
              <c:f>'IND. IME'!$B$30:$B$32</c:f>
              <c:numCache>
                <c:formatCode>0%</c:formatCode>
                <c:ptCount val="3"/>
                <c:pt idx="0">
                  <c:v>0.85</c:v>
                </c:pt>
                <c:pt idx="1">
                  <c:v>0.75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D-4CD4-AA0E-EB61DA12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11884960"/>
        <c:axId val="1"/>
        <c:axId val="0"/>
      </c:bar3DChart>
      <c:catAx>
        <c:axId val="17118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11884960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0111" r="0.75000000000000111" t="1" header="0" footer="0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419"/>
              <a:t>Eficacia</a:t>
            </a:r>
            <a:r>
              <a:rPr lang="es-419" baseline="0"/>
              <a:t> del Sistema  de Gestion, a partir de los Hallazgos del as AI-AE</a:t>
            </a:r>
            <a:endParaRPr lang="es-419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A053-4788-B8AD-3F415F60FDC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53-4788-B8AD-3F415F60FDC9}"/>
              </c:ext>
            </c:extLst>
          </c:dPt>
          <c:cat>
            <c:strRef>
              <c:f>'HRM. SGC'!$A$114:$A$116</c:f>
              <c:strCache>
                <c:ptCount val="3"/>
                <c:pt idx="0">
                  <c:v>META IDEAL</c:v>
                </c:pt>
                <c:pt idx="1">
                  <c:v>META MÍNIMA</c:v>
                </c:pt>
                <c:pt idx="2">
                  <c:v>RESULTADOS DE LA MEDICIÓN</c:v>
                </c:pt>
              </c:strCache>
            </c:strRef>
          </c:cat>
          <c:val>
            <c:numRef>
              <c:f>'HRM. SGC'!$B$114:$B$116</c:f>
              <c:numCache>
                <c:formatCode>0%</c:formatCode>
                <c:ptCount val="3"/>
                <c:pt idx="0">
                  <c:v>0.9</c:v>
                </c:pt>
                <c:pt idx="1">
                  <c:v>0.85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7-4E3D-A44E-35C7E6357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1297680"/>
        <c:axId val="1"/>
        <c:axId val="0"/>
      </c:bar3DChart>
      <c:catAx>
        <c:axId val="176129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419"/>
            </a:p>
          </c:txPr>
        </c:title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419"/>
          </a:p>
        </c:txPr>
        <c:crossAx val="17612976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419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D3-4857-8D7C-3874A749BC8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D3-4857-8D7C-3874A749BC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ED3-4857-8D7C-3874A749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317088"/>
        <c:axId val="1"/>
        <c:axId val="0"/>
      </c:bar3DChart>
      <c:catAx>
        <c:axId val="17623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231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GRAFICA COMPORTAMIENTO AC/NC 
SEGUNDO SEMESTRE 2008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BD-46C3-A691-F78A1334C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BD-46C3-A691-F78A1334CD8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7BD-46C3-A691-F78A1334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2930112"/>
        <c:axId val="1"/>
        <c:axId val="0"/>
      </c:bar3DChart>
      <c:catAx>
        <c:axId val="17629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76293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00000000000101" r="0.7500000000000101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9" Type="http://schemas.openxmlformats.org/officeDocument/2006/relationships/image" Target="../media/image1.png"/><Relationship Id="rId21" Type="http://schemas.openxmlformats.org/officeDocument/2006/relationships/chart" Target="../charts/chart24.xml"/><Relationship Id="rId34" Type="http://schemas.openxmlformats.org/officeDocument/2006/relationships/chart" Target="../charts/chart37.xml"/><Relationship Id="rId42" Type="http://schemas.openxmlformats.org/officeDocument/2006/relationships/chart" Target="../charts/chart43.xml"/><Relationship Id="rId47" Type="http://schemas.openxmlformats.org/officeDocument/2006/relationships/chart" Target="../charts/chart48.xml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6" Type="http://schemas.openxmlformats.org/officeDocument/2006/relationships/chart" Target="../charts/chart19.xml"/><Relationship Id="rId29" Type="http://schemas.openxmlformats.org/officeDocument/2006/relationships/chart" Target="../charts/chart32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32" Type="http://schemas.openxmlformats.org/officeDocument/2006/relationships/chart" Target="../charts/chart35.xml"/><Relationship Id="rId37" Type="http://schemas.openxmlformats.org/officeDocument/2006/relationships/image" Target="../media/image4.png"/><Relationship Id="rId40" Type="http://schemas.openxmlformats.org/officeDocument/2006/relationships/chart" Target="../charts/chart41.xml"/><Relationship Id="rId45" Type="http://schemas.openxmlformats.org/officeDocument/2006/relationships/chart" Target="../charts/chart46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28" Type="http://schemas.openxmlformats.org/officeDocument/2006/relationships/chart" Target="../charts/chart31.xml"/><Relationship Id="rId36" Type="http://schemas.openxmlformats.org/officeDocument/2006/relationships/chart" Target="../charts/chart39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31" Type="http://schemas.openxmlformats.org/officeDocument/2006/relationships/chart" Target="../charts/chart34.xml"/><Relationship Id="rId44" Type="http://schemas.openxmlformats.org/officeDocument/2006/relationships/chart" Target="../charts/chart45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Relationship Id="rId30" Type="http://schemas.openxmlformats.org/officeDocument/2006/relationships/chart" Target="../charts/chart33.xml"/><Relationship Id="rId35" Type="http://schemas.openxmlformats.org/officeDocument/2006/relationships/chart" Target="../charts/chart38.xml"/><Relationship Id="rId43" Type="http://schemas.openxmlformats.org/officeDocument/2006/relationships/chart" Target="../charts/chart44.xml"/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33" Type="http://schemas.openxmlformats.org/officeDocument/2006/relationships/chart" Target="../charts/chart36.xml"/><Relationship Id="rId38" Type="http://schemas.openxmlformats.org/officeDocument/2006/relationships/chart" Target="../charts/chart40.xml"/><Relationship Id="rId46" Type="http://schemas.openxmlformats.org/officeDocument/2006/relationships/chart" Target="../charts/chart47.xml"/><Relationship Id="rId20" Type="http://schemas.openxmlformats.org/officeDocument/2006/relationships/chart" Target="../charts/chart23.xml"/><Relationship Id="rId4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18" Type="http://schemas.openxmlformats.org/officeDocument/2006/relationships/chart" Target="../charts/chart64.xml"/><Relationship Id="rId3" Type="http://schemas.openxmlformats.org/officeDocument/2006/relationships/chart" Target="../charts/chart50.xml"/><Relationship Id="rId21" Type="http://schemas.openxmlformats.org/officeDocument/2006/relationships/chart" Target="../charts/chart67.xml"/><Relationship Id="rId7" Type="http://schemas.openxmlformats.org/officeDocument/2006/relationships/image" Target="../media/image1.png"/><Relationship Id="rId12" Type="http://schemas.openxmlformats.org/officeDocument/2006/relationships/chart" Target="../charts/chart58.xml"/><Relationship Id="rId17" Type="http://schemas.openxmlformats.org/officeDocument/2006/relationships/chart" Target="../charts/chart63.xml"/><Relationship Id="rId2" Type="http://schemas.openxmlformats.org/officeDocument/2006/relationships/chart" Target="../charts/chart49.xml"/><Relationship Id="rId16" Type="http://schemas.openxmlformats.org/officeDocument/2006/relationships/chart" Target="../charts/chart62.xml"/><Relationship Id="rId20" Type="http://schemas.openxmlformats.org/officeDocument/2006/relationships/chart" Target="../charts/chart66.xml"/><Relationship Id="rId1" Type="http://schemas.openxmlformats.org/officeDocument/2006/relationships/image" Target="../media/image2.png"/><Relationship Id="rId6" Type="http://schemas.openxmlformats.org/officeDocument/2006/relationships/chart" Target="../charts/chart53.xml"/><Relationship Id="rId11" Type="http://schemas.openxmlformats.org/officeDocument/2006/relationships/chart" Target="../charts/chart57.xml"/><Relationship Id="rId5" Type="http://schemas.openxmlformats.org/officeDocument/2006/relationships/chart" Target="../charts/chart52.xml"/><Relationship Id="rId15" Type="http://schemas.openxmlformats.org/officeDocument/2006/relationships/chart" Target="../charts/chart61.xml"/><Relationship Id="rId23" Type="http://schemas.openxmlformats.org/officeDocument/2006/relationships/chart" Target="../charts/chart69.xml"/><Relationship Id="rId10" Type="http://schemas.openxmlformats.org/officeDocument/2006/relationships/chart" Target="../charts/chart56.xml"/><Relationship Id="rId19" Type="http://schemas.openxmlformats.org/officeDocument/2006/relationships/chart" Target="../charts/chart65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Relationship Id="rId14" Type="http://schemas.openxmlformats.org/officeDocument/2006/relationships/chart" Target="../charts/chart60.xml"/><Relationship Id="rId22" Type="http://schemas.openxmlformats.org/officeDocument/2006/relationships/chart" Target="../charts/chart6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image" Target="../media/image2.png"/><Relationship Id="rId1" Type="http://schemas.openxmlformats.org/officeDocument/2006/relationships/chart" Target="../charts/chart70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3</xdr:row>
      <xdr:rowOff>95250</xdr:rowOff>
    </xdr:from>
    <xdr:to>
      <xdr:col>0</xdr:col>
      <xdr:colOff>2587625</xdr:colOff>
      <xdr:row>4</xdr:row>
      <xdr:rowOff>158750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1125" y="666750"/>
          <a:ext cx="2476500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GCU-F-25 VERSIÓN 01 30-DIC-2024</a:t>
          </a:r>
        </a:p>
      </xdr:txBody>
    </xdr:sp>
    <xdr:clientData/>
  </xdr:twoCellAnchor>
  <xdr:twoCellAnchor editAs="oneCell">
    <xdr:from>
      <xdr:col>19</xdr:col>
      <xdr:colOff>419100</xdr:colOff>
      <xdr:row>0</xdr:row>
      <xdr:rowOff>114300</xdr:rowOff>
    </xdr:from>
    <xdr:to>
      <xdr:col>19</xdr:col>
      <xdr:colOff>1187450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94200" y="114300"/>
          <a:ext cx="768350" cy="790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0</xdr:col>
          <xdr:colOff>933450</xdr:colOff>
          <xdr:row>3</xdr:row>
          <xdr:rowOff>104775</xdr:rowOff>
        </xdr:to>
        <xdr:sp macro="" textlink="">
          <xdr:nvSpPr>
            <xdr:cNvPr id="7557121" name="Object 1" hidden="1">
              <a:extLst>
                <a:ext uri="{63B3BB69-23CF-44E3-9099-C40C66FF867C}">
                  <a14:compatExt spid="_x0000_s7557121"/>
                </a:ext>
                <a:ext uri="{FF2B5EF4-FFF2-40B4-BE49-F238E27FC236}">
                  <a16:creationId xmlns:a16="http://schemas.microsoft.com/office/drawing/2014/main" id="{00000000-0008-0000-0000-000001507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BBE0E3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21</xdr:row>
      <xdr:rowOff>0</xdr:rowOff>
    </xdr:from>
    <xdr:to>
      <xdr:col>11</xdr:col>
      <xdr:colOff>571500</xdr:colOff>
      <xdr:row>21</xdr:row>
      <xdr:rowOff>0</xdr:rowOff>
    </xdr:to>
    <xdr:graphicFrame macro="">
      <xdr:nvGraphicFramePr>
        <xdr:cNvPr id="7551145" name="Chart 7">
          <a:extLst>
            <a:ext uri="{FF2B5EF4-FFF2-40B4-BE49-F238E27FC236}">
              <a16:creationId xmlns:a16="http://schemas.microsoft.com/office/drawing/2014/main" id="{00000000-0008-0000-0100-0000A938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</xdr:row>
      <xdr:rowOff>149224</xdr:rowOff>
    </xdr:from>
    <xdr:to>
      <xdr:col>1</xdr:col>
      <xdr:colOff>560916</xdr:colOff>
      <xdr:row>4</xdr:row>
      <xdr:rowOff>201083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5250" y="731307"/>
          <a:ext cx="1725083" cy="2106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  <xdr:twoCellAnchor>
    <xdr:from>
      <xdr:col>4</xdr:col>
      <xdr:colOff>466725</xdr:colOff>
      <xdr:row>53</xdr:row>
      <xdr:rowOff>76200</xdr:rowOff>
    </xdr:from>
    <xdr:to>
      <xdr:col>15</xdr:col>
      <xdr:colOff>180975</xdr:colOff>
      <xdr:row>74</xdr:row>
      <xdr:rowOff>133350</xdr:rowOff>
    </xdr:to>
    <xdr:graphicFrame macro="">
      <xdr:nvGraphicFramePr>
        <xdr:cNvPr id="7551147" name="Chart 6">
          <a:extLst>
            <a:ext uri="{FF2B5EF4-FFF2-40B4-BE49-F238E27FC236}">
              <a16:creationId xmlns:a16="http://schemas.microsoft.com/office/drawing/2014/main" id="{00000000-0008-0000-0100-0000AB38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581024</xdr:colOff>
      <xdr:row>54</xdr:row>
      <xdr:rowOff>114301</xdr:rowOff>
    </xdr:from>
    <xdr:to>
      <xdr:col>15</xdr:col>
      <xdr:colOff>600074</xdr:colOff>
      <xdr:row>58</xdr:row>
      <xdr:rowOff>85727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1496674" y="10915651"/>
          <a:ext cx="781050" cy="619126"/>
        </a:xfrm>
        <a:prstGeom prst="rect">
          <a:avLst/>
        </a:prstGeom>
        <a:solidFill>
          <a:srgbClr val="00FF00"/>
        </a:solidFill>
        <a:ln w="9525">
          <a:solidFill>
            <a:srgbClr val="00FF00"/>
          </a:solidFill>
          <a:miter lim="800000"/>
          <a:headEnd/>
          <a:tailEnd/>
        </a:ln>
      </xdr:spPr>
      <xdr:txBody>
        <a:bodyPr vertOverflow="clip" wrap="square" lIns="27432" tIns="22860" rIns="27432" bIns="0" anchor="ctr" anchorCtr="1" upright="1"/>
        <a:lstStyle/>
        <a:p>
          <a:pPr algn="ctr" rtl="1">
            <a:defRPr sz="1000"/>
          </a:pPr>
          <a:r>
            <a:rPr lang="es-CO" sz="1000" b="1" i="0" strike="noStrike">
              <a:solidFill>
                <a:srgbClr val="3333FF"/>
              </a:solidFill>
              <a:latin typeface="Arial"/>
              <a:cs typeface="Arial"/>
            </a:rPr>
            <a:t>IDEAL</a:t>
          </a:r>
        </a:p>
        <a:p>
          <a:pPr algn="ctr" rtl="1">
            <a:defRPr sz="1000"/>
          </a:pPr>
          <a:r>
            <a:rPr lang="es-CO" sz="1000" b="1" i="0" strike="noStrike">
              <a:solidFill>
                <a:srgbClr val="3333FF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7</xdr:col>
      <xdr:colOff>247650</xdr:colOff>
      <xdr:row>58</xdr:row>
      <xdr:rowOff>85725</xdr:rowOff>
    </xdr:from>
    <xdr:to>
      <xdr:col>15</xdr:col>
      <xdr:colOff>561975</xdr:colOff>
      <xdr:row>58</xdr:row>
      <xdr:rowOff>87313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5829300" y="11534775"/>
          <a:ext cx="6410325" cy="1588"/>
        </a:xfrm>
        <a:prstGeom prst="line">
          <a:avLst/>
        </a:prstGeom>
        <a:ln w="254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42334</xdr:rowOff>
    </xdr:from>
    <xdr:to>
      <xdr:col>11</xdr:col>
      <xdr:colOff>211667</xdr:colOff>
      <xdr:row>6</xdr:row>
      <xdr:rowOff>232834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921750" y="1322917"/>
          <a:ext cx="211667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105833</xdr:colOff>
      <xdr:row>0</xdr:row>
      <xdr:rowOff>28575</xdr:rowOff>
    </xdr:from>
    <xdr:to>
      <xdr:col>0</xdr:col>
      <xdr:colOff>868158</xdr:colOff>
      <xdr:row>3</xdr:row>
      <xdr:rowOff>95250</xdr:rowOff>
    </xdr:to>
    <xdr:pic>
      <xdr:nvPicPr>
        <xdr:cNvPr id="7551152" name="Imagen 15">
          <a:extLst>
            <a:ext uri="{FF2B5EF4-FFF2-40B4-BE49-F238E27FC236}">
              <a16:creationId xmlns:a16="http://schemas.microsoft.com/office/drawing/2014/main" id="{00000000-0008-0000-0100-0000B038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28575"/>
          <a:ext cx="762325" cy="64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10583</xdr:colOff>
      <xdr:row>0</xdr:row>
      <xdr:rowOff>21168</xdr:rowOff>
    </xdr:from>
    <xdr:to>
      <xdr:col>12</xdr:col>
      <xdr:colOff>683683</xdr:colOff>
      <xdr:row>3</xdr:row>
      <xdr:rowOff>131655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94333" y="21168"/>
          <a:ext cx="673100" cy="692570"/>
        </a:xfrm>
        <a:prstGeom prst="rect">
          <a:avLst/>
        </a:prstGeom>
      </xdr:spPr>
    </xdr:pic>
    <xdr:clientData/>
  </xdr:twoCellAnchor>
  <xdr:oneCellAnchor>
    <xdr:from>
      <xdr:col>4</xdr:col>
      <xdr:colOff>84666</xdr:colOff>
      <xdr:row>6</xdr:row>
      <xdr:rowOff>42334</xdr:rowOff>
    </xdr:from>
    <xdr:ext cx="228600" cy="190500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598333" y="1322917"/>
          <a:ext cx="228600" cy="190500"/>
        </a:xfrm>
        <a:prstGeom prst="rect">
          <a:avLst/>
        </a:prstGeom>
        <a:solidFill>
          <a:srgbClr val="8EB4E3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169334</xdr:colOff>
      <xdr:row>0</xdr:row>
      <xdr:rowOff>30692</xdr:rowOff>
    </xdr:from>
    <xdr:to>
      <xdr:col>0</xdr:col>
      <xdr:colOff>889000</xdr:colOff>
      <xdr:row>3</xdr:row>
      <xdr:rowOff>275167</xdr:rowOff>
    </xdr:to>
    <xdr:pic>
      <xdr:nvPicPr>
        <xdr:cNvPr id="7924833" name="2 Imagen">
          <a:extLst>
            <a:ext uri="{FF2B5EF4-FFF2-40B4-BE49-F238E27FC236}">
              <a16:creationId xmlns:a16="http://schemas.microsoft.com/office/drawing/2014/main" id="{00000000-0008-0000-0200-000061EC7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30692"/>
          <a:ext cx="719666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581025</xdr:colOff>
      <xdr:row>79</xdr:row>
      <xdr:rowOff>123825</xdr:rowOff>
    </xdr:from>
    <xdr:to>
      <xdr:col>11</xdr:col>
      <xdr:colOff>819150</xdr:colOff>
      <xdr:row>101</xdr:row>
      <xdr:rowOff>142875</xdr:rowOff>
    </xdr:to>
    <xdr:graphicFrame macro="">
      <xdr:nvGraphicFramePr>
        <xdr:cNvPr id="7924837" name="Chart 6">
          <a:extLst>
            <a:ext uri="{FF2B5EF4-FFF2-40B4-BE49-F238E27FC236}">
              <a16:creationId xmlns:a16="http://schemas.microsoft.com/office/drawing/2014/main" id="{00000000-0008-0000-0200-000065EC7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82</xdr:row>
      <xdr:rowOff>133350</xdr:rowOff>
    </xdr:from>
    <xdr:to>
      <xdr:col>11</xdr:col>
      <xdr:colOff>247650</xdr:colOff>
      <xdr:row>83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200-000008000000}"/>
            </a:ext>
            <a:ext uri="{147F2762-F138-4A5C-976F-8EAC2B608ADB}">
              <a16:predDERef xmlns:a16="http://schemas.microsoft.com/office/drawing/2014/main" pred="{42779B9D-B3B1-F94A-6AB7-4AE4923B5D6C}"/>
            </a:ext>
          </a:extLst>
        </xdr:cNvPr>
        <xdr:cNvCxnSpPr>
          <a:cxnSpLocks/>
          <a:extLst>
            <a:ext uri="{5F17804C-33F3-41E3-A699-7DCFA2EF7971}">
              <a16:cxnDERefs xmlns:a16="http://schemas.microsoft.com/office/drawing/2014/main" st="{00000000-0000-0000-0000-000000000000}" end="{746BDB29-627E-0008-299D-52EFD5457E1F}"/>
            </a:ext>
          </a:extLst>
        </xdr:cNvCxnSpPr>
      </xdr:nvCxnSpPr>
      <xdr:spPr>
        <a:xfrm>
          <a:off x="4562475" y="26136600"/>
          <a:ext cx="5543550" cy="38100"/>
        </a:xfrm>
        <a:prstGeom prst="line">
          <a:avLst/>
        </a:prstGeom>
        <a:ln w="254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81</xdr:row>
      <xdr:rowOff>228600</xdr:rowOff>
    </xdr:from>
    <xdr:to>
      <xdr:col>12</xdr:col>
      <xdr:colOff>76200</xdr:colOff>
      <xdr:row>83</xdr:row>
      <xdr:rowOff>154782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829800" y="21326475"/>
          <a:ext cx="638175" cy="411957"/>
        </a:xfrm>
        <a:prstGeom prst="rect">
          <a:avLst/>
        </a:prstGeom>
        <a:solidFill>
          <a:srgbClr val="00FF00"/>
        </a:solidFill>
        <a:ln w="9525">
          <a:solidFill>
            <a:srgbClr val="00FF00"/>
          </a:solidFill>
          <a:miter lim="800000"/>
          <a:headEnd/>
          <a:tailEnd/>
        </a:ln>
      </xdr:spPr>
      <xdr:txBody>
        <a:bodyPr vertOverflow="clip" wrap="square" lIns="27432" tIns="22860" rIns="27432" bIns="0" anchor="ctr" anchorCtr="1" upright="1"/>
        <a:lstStyle/>
        <a:p>
          <a:pPr algn="ctr" rtl="0">
            <a:defRPr sz="1000"/>
          </a:pPr>
          <a:r>
            <a:rPr lang="es-CO" sz="1000" b="1" i="0" strike="noStrike">
              <a:solidFill>
                <a:srgbClr val="3366FF"/>
              </a:solidFill>
              <a:latin typeface="Arial"/>
              <a:cs typeface="Arial"/>
            </a:rPr>
            <a:t>Ideal </a:t>
          </a:r>
          <a:r>
            <a:rPr lang="es-CO" sz="1000" b="1" i="0" strike="noStrike" baseline="0">
              <a:solidFill>
                <a:srgbClr val="3366FF"/>
              </a:solidFill>
              <a:latin typeface="Arial"/>
              <a:cs typeface="Arial"/>
            </a:rPr>
            <a:t> 85</a:t>
          </a:r>
          <a:r>
            <a:rPr lang="es-CO" sz="1000" b="1" i="0" strike="noStrike">
              <a:solidFill>
                <a:srgbClr val="3366FF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4</xdr:col>
      <xdr:colOff>123825</xdr:colOff>
      <xdr:row>81</xdr:row>
      <xdr:rowOff>171450</xdr:rowOff>
    </xdr:from>
    <xdr:to>
      <xdr:col>10</xdr:col>
      <xdr:colOff>533400</xdr:colOff>
      <xdr:row>100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9FB7AA95-5162-8CB0-37C4-106BB786A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340179</xdr:colOff>
      <xdr:row>0</xdr:row>
      <xdr:rowOff>0</xdr:rowOff>
    </xdr:from>
    <xdr:to>
      <xdr:col>12</xdr:col>
      <xdr:colOff>1156607</xdr:colOff>
      <xdr:row>3</xdr:row>
      <xdr:rowOff>231322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93929" y="0"/>
          <a:ext cx="816428" cy="721179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3</xdr:row>
      <xdr:rowOff>377976</xdr:rowOff>
    </xdr:from>
    <xdr:to>
      <xdr:col>1</xdr:col>
      <xdr:colOff>807357</xdr:colOff>
      <xdr:row>3</xdr:row>
      <xdr:rowOff>582083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13393" y="854226"/>
          <a:ext cx="1794631" cy="2041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  <xdr:oneCellAnchor>
    <xdr:from>
      <xdr:col>11</xdr:col>
      <xdr:colOff>306917</xdr:colOff>
      <xdr:row>5</xdr:row>
      <xdr:rowOff>31750</xdr:rowOff>
    </xdr:from>
    <xdr:ext cx="228600" cy="1905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0191750" y="1502833"/>
          <a:ext cx="228600" cy="190500"/>
        </a:xfrm>
        <a:prstGeom prst="rect">
          <a:avLst/>
        </a:prstGeom>
        <a:solidFill>
          <a:srgbClr val="8EB4E3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twoCellAnchor>
    <xdr:from>
      <xdr:col>2</xdr:col>
      <xdr:colOff>1830917</xdr:colOff>
      <xdr:row>5</xdr:row>
      <xdr:rowOff>31751</xdr:rowOff>
    </xdr:from>
    <xdr:to>
      <xdr:col>3</xdr:col>
      <xdr:colOff>190501</xdr:colOff>
      <xdr:row>5</xdr:row>
      <xdr:rowOff>222251</xdr:rowOff>
    </xdr:to>
    <xdr:sp macro="" textlink="">
      <xdr:nvSpPr>
        <xdr:cNvPr id="15" name="9 Rectángul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894667" y="1502834"/>
          <a:ext cx="211667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20</xdr:row>
      <xdr:rowOff>0</xdr:rowOff>
    </xdr:from>
    <xdr:to>
      <xdr:col>11</xdr:col>
      <xdr:colOff>571500</xdr:colOff>
      <xdr:row>20</xdr:row>
      <xdr:rowOff>0</xdr:rowOff>
    </xdr:to>
    <xdr:graphicFrame macro="">
      <xdr:nvGraphicFramePr>
        <xdr:cNvPr id="8372446" name="Chart 7">
          <a:extLst>
            <a:ext uri="{FF2B5EF4-FFF2-40B4-BE49-F238E27FC236}">
              <a16:creationId xmlns:a16="http://schemas.microsoft.com/office/drawing/2014/main" id="{00000000-0008-0000-0300-0000DE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418044</xdr:colOff>
      <xdr:row>5</xdr:row>
      <xdr:rowOff>21166</xdr:rowOff>
    </xdr:from>
    <xdr:to>
      <xdr:col>4</xdr:col>
      <xdr:colOff>666750</xdr:colOff>
      <xdr:row>5</xdr:row>
      <xdr:rowOff>222249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037544" y="1248833"/>
          <a:ext cx="248706" cy="201083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b="1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12</xdr:col>
      <xdr:colOff>64560</xdr:colOff>
      <xdr:row>5</xdr:row>
      <xdr:rowOff>42334</xdr:rowOff>
    </xdr:from>
    <xdr:to>
      <xdr:col>12</xdr:col>
      <xdr:colOff>283634</xdr:colOff>
      <xdr:row>5</xdr:row>
      <xdr:rowOff>213784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0761135" y="1280584"/>
          <a:ext cx="219074" cy="17145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542925</xdr:colOff>
      <xdr:row>3</xdr:row>
      <xdr:rowOff>57150</xdr:rowOff>
    </xdr:to>
    <xdr:pic>
      <xdr:nvPicPr>
        <xdr:cNvPr id="8372450" name="Imagen 15">
          <a:extLst>
            <a:ext uri="{FF2B5EF4-FFF2-40B4-BE49-F238E27FC236}">
              <a16:creationId xmlns:a16="http://schemas.microsoft.com/office/drawing/2014/main" id="{00000000-0008-0000-0300-0000E2C0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2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10</xdr:row>
      <xdr:rowOff>19051</xdr:rowOff>
    </xdr:from>
    <xdr:to>
      <xdr:col>12</xdr:col>
      <xdr:colOff>285750</xdr:colOff>
      <xdr:row>11</xdr:row>
      <xdr:rowOff>95251</xdr:rowOff>
    </xdr:to>
    <xdr:sp macro="" textlink="">
      <xdr:nvSpPr>
        <xdr:cNvPr id="16" name="15 Cerrar llave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0240433" y="3321051"/>
          <a:ext cx="5715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431800</xdr:colOff>
      <xdr:row>10</xdr:row>
      <xdr:rowOff>38100</xdr:rowOff>
    </xdr:from>
    <xdr:to>
      <xdr:col>1</xdr:col>
      <xdr:colOff>477519</xdr:colOff>
      <xdr:row>11</xdr:row>
      <xdr:rowOff>159327</xdr:rowOff>
    </xdr:to>
    <xdr:sp macro="" textlink="">
      <xdr:nvSpPr>
        <xdr:cNvPr id="17" name="16 Abrir llave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527175" y="2297642"/>
          <a:ext cx="45719" cy="311727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84667</xdr:colOff>
      <xdr:row>10</xdr:row>
      <xdr:rowOff>49742</xdr:rowOff>
    </xdr:from>
    <xdr:to>
      <xdr:col>1</xdr:col>
      <xdr:colOff>439689</xdr:colOff>
      <xdr:row>11</xdr:row>
      <xdr:rowOff>119015</xdr:rowOff>
    </xdr:to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524000" y="3351742"/>
          <a:ext cx="355022" cy="2597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1-</a:t>
          </a:r>
        </a:p>
      </xdr:txBody>
    </xdr:sp>
    <xdr:clientData/>
  </xdr:twoCellAnchor>
  <xdr:twoCellAnchor>
    <xdr:from>
      <xdr:col>5</xdr:col>
      <xdr:colOff>342900</xdr:colOff>
      <xdr:row>109</xdr:row>
      <xdr:rowOff>0</xdr:rowOff>
    </xdr:from>
    <xdr:to>
      <xdr:col>12</xdr:col>
      <xdr:colOff>571500</xdr:colOff>
      <xdr:row>109</xdr:row>
      <xdr:rowOff>0</xdr:rowOff>
    </xdr:to>
    <xdr:graphicFrame macro="">
      <xdr:nvGraphicFramePr>
        <xdr:cNvPr id="8372459" name="Chart 7">
          <a:extLst>
            <a:ext uri="{FF2B5EF4-FFF2-40B4-BE49-F238E27FC236}">
              <a16:creationId xmlns:a16="http://schemas.microsoft.com/office/drawing/2014/main" id="{00000000-0008-0000-0300-0000EB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60" name="Chart 7">
          <a:extLst>
            <a:ext uri="{FF2B5EF4-FFF2-40B4-BE49-F238E27FC236}">
              <a16:creationId xmlns:a16="http://schemas.microsoft.com/office/drawing/2014/main" id="{00000000-0008-0000-0300-0000EC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342900</xdr:colOff>
      <xdr:row>258</xdr:row>
      <xdr:rowOff>0</xdr:rowOff>
    </xdr:from>
    <xdr:to>
      <xdr:col>12</xdr:col>
      <xdr:colOff>571500</xdr:colOff>
      <xdr:row>258</xdr:row>
      <xdr:rowOff>0</xdr:rowOff>
    </xdr:to>
    <xdr:graphicFrame macro="">
      <xdr:nvGraphicFramePr>
        <xdr:cNvPr id="8372461" name="Chart 7">
          <a:extLst>
            <a:ext uri="{FF2B5EF4-FFF2-40B4-BE49-F238E27FC236}">
              <a16:creationId xmlns:a16="http://schemas.microsoft.com/office/drawing/2014/main" id="{00000000-0008-0000-0300-0000ED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342900</xdr:colOff>
      <xdr:row>27</xdr:row>
      <xdr:rowOff>0</xdr:rowOff>
    </xdr:from>
    <xdr:to>
      <xdr:col>12</xdr:col>
      <xdr:colOff>571500</xdr:colOff>
      <xdr:row>27</xdr:row>
      <xdr:rowOff>0</xdr:rowOff>
    </xdr:to>
    <xdr:graphicFrame macro="">
      <xdr:nvGraphicFramePr>
        <xdr:cNvPr id="8372463" name="Chart 7">
          <a:extLst>
            <a:ext uri="{FF2B5EF4-FFF2-40B4-BE49-F238E27FC236}">
              <a16:creationId xmlns:a16="http://schemas.microsoft.com/office/drawing/2014/main" id="{00000000-0008-0000-0300-0000EF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342900</xdr:colOff>
      <xdr:row>109</xdr:row>
      <xdr:rowOff>0</xdr:rowOff>
    </xdr:from>
    <xdr:to>
      <xdr:col>12</xdr:col>
      <xdr:colOff>571500</xdr:colOff>
      <xdr:row>109</xdr:row>
      <xdr:rowOff>0</xdr:rowOff>
    </xdr:to>
    <xdr:graphicFrame macro="">
      <xdr:nvGraphicFramePr>
        <xdr:cNvPr id="8372464" name="Chart 7">
          <a:extLst>
            <a:ext uri="{FF2B5EF4-FFF2-40B4-BE49-F238E27FC236}">
              <a16:creationId xmlns:a16="http://schemas.microsoft.com/office/drawing/2014/main" id="{00000000-0008-0000-0300-0000F0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65" name="Chart 7">
          <a:extLst>
            <a:ext uri="{FF2B5EF4-FFF2-40B4-BE49-F238E27FC236}">
              <a16:creationId xmlns:a16="http://schemas.microsoft.com/office/drawing/2014/main" id="{00000000-0008-0000-0300-0000F1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66" name="Chart 7">
          <a:extLst>
            <a:ext uri="{FF2B5EF4-FFF2-40B4-BE49-F238E27FC236}">
              <a16:creationId xmlns:a16="http://schemas.microsoft.com/office/drawing/2014/main" id="{00000000-0008-0000-0300-0000F2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342900</xdr:colOff>
      <xdr:row>258</xdr:row>
      <xdr:rowOff>0</xdr:rowOff>
    </xdr:from>
    <xdr:to>
      <xdr:col>12</xdr:col>
      <xdr:colOff>571500</xdr:colOff>
      <xdr:row>258</xdr:row>
      <xdr:rowOff>0</xdr:rowOff>
    </xdr:to>
    <xdr:graphicFrame macro="">
      <xdr:nvGraphicFramePr>
        <xdr:cNvPr id="8372467" name="Chart 7">
          <a:extLst>
            <a:ext uri="{FF2B5EF4-FFF2-40B4-BE49-F238E27FC236}">
              <a16:creationId xmlns:a16="http://schemas.microsoft.com/office/drawing/2014/main" id="{00000000-0008-0000-0300-0000F3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342900</xdr:colOff>
      <xdr:row>258</xdr:row>
      <xdr:rowOff>0</xdr:rowOff>
    </xdr:from>
    <xdr:to>
      <xdr:col>12</xdr:col>
      <xdr:colOff>571500</xdr:colOff>
      <xdr:row>258</xdr:row>
      <xdr:rowOff>0</xdr:rowOff>
    </xdr:to>
    <xdr:graphicFrame macro="">
      <xdr:nvGraphicFramePr>
        <xdr:cNvPr id="8372468" name="Chart 7">
          <a:extLst>
            <a:ext uri="{FF2B5EF4-FFF2-40B4-BE49-F238E27FC236}">
              <a16:creationId xmlns:a16="http://schemas.microsoft.com/office/drawing/2014/main" id="{00000000-0008-0000-0300-0000F4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69" name="Chart 7">
          <a:extLst>
            <a:ext uri="{FF2B5EF4-FFF2-40B4-BE49-F238E27FC236}">
              <a16:creationId xmlns:a16="http://schemas.microsoft.com/office/drawing/2014/main" id="{00000000-0008-0000-0300-0000F5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70" name="Chart 7">
          <a:extLst>
            <a:ext uri="{FF2B5EF4-FFF2-40B4-BE49-F238E27FC236}">
              <a16:creationId xmlns:a16="http://schemas.microsoft.com/office/drawing/2014/main" id="{00000000-0008-0000-0300-0000F6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71" name="Chart 7">
          <a:extLst>
            <a:ext uri="{FF2B5EF4-FFF2-40B4-BE49-F238E27FC236}">
              <a16:creationId xmlns:a16="http://schemas.microsoft.com/office/drawing/2014/main" id="{00000000-0008-0000-0300-0000F7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72" name="Chart 7">
          <a:extLst>
            <a:ext uri="{FF2B5EF4-FFF2-40B4-BE49-F238E27FC236}">
              <a16:creationId xmlns:a16="http://schemas.microsoft.com/office/drawing/2014/main" id="{00000000-0008-0000-0300-0000F8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73" name="Chart 7">
          <a:extLst>
            <a:ext uri="{FF2B5EF4-FFF2-40B4-BE49-F238E27FC236}">
              <a16:creationId xmlns:a16="http://schemas.microsoft.com/office/drawing/2014/main" id="{00000000-0008-0000-0300-0000F9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74" name="Chart 7">
          <a:extLst>
            <a:ext uri="{FF2B5EF4-FFF2-40B4-BE49-F238E27FC236}">
              <a16:creationId xmlns:a16="http://schemas.microsoft.com/office/drawing/2014/main" id="{00000000-0008-0000-0300-0000FA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75" name="Chart 7">
          <a:extLst>
            <a:ext uri="{FF2B5EF4-FFF2-40B4-BE49-F238E27FC236}">
              <a16:creationId xmlns:a16="http://schemas.microsoft.com/office/drawing/2014/main" id="{00000000-0008-0000-0300-0000FB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76" name="Chart 7">
          <a:extLst>
            <a:ext uri="{FF2B5EF4-FFF2-40B4-BE49-F238E27FC236}">
              <a16:creationId xmlns:a16="http://schemas.microsoft.com/office/drawing/2014/main" id="{00000000-0008-0000-0300-0000FC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77" name="Chart 7">
          <a:extLst>
            <a:ext uri="{FF2B5EF4-FFF2-40B4-BE49-F238E27FC236}">
              <a16:creationId xmlns:a16="http://schemas.microsoft.com/office/drawing/2014/main" id="{00000000-0008-0000-0300-0000FD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78" name="Chart 7">
          <a:extLst>
            <a:ext uri="{FF2B5EF4-FFF2-40B4-BE49-F238E27FC236}">
              <a16:creationId xmlns:a16="http://schemas.microsoft.com/office/drawing/2014/main" id="{00000000-0008-0000-0300-0000FEC0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342900</xdr:colOff>
      <xdr:row>109</xdr:row>
      <xdr:rowOff>0</xdr:rowOff>
    </xdr:from>
    <xdr:to>
      <xdr:col>12</xdr:col>
      <xdr:colOff>571500</xdr:colOff>
      <xdr:row>109</xdr:row>
      <xdr:rowOff>0</xdr:rowOff>
    </xdr:to>
    <xdr:graphicFrame macro="">
      <xdr:nvGraphicFramePr>
        <xdr:cNvPr id="8372481" name="Chart 7">
          <a:extLst>
            <a:ext uri="{FF2B5EF4-FFF2-40B4-BE49-F238E27FC236}">
              <a16:creationId xmlns:a16="http://schemas.microsoft.com/office/drawing/2014/main" id="{00000000-0008-0000-0300-000001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82" name="Chart 7">
          <a:extLst>
            <a:ext uri="{FF2B5EF4-FFF2-40B4-BE49-F238E27FC236}">
              <a16:creationId xmlns:a16="http://schemas.microsoft.com/office/drawing/2014/main" id="{00000000-0008-0000-0300-000002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83" name="Chart 7">
          <a:extLst>
            <a:ext uri="{FF2B5EF4-FFF2-40B4-BE49-F238E27FC236}">
              <a16:creationId xmlns:a16="http://schemas.microsoft.com/office/drawing/2014/main" id="{00000000-0008-0000-0300-000003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342900</xdr:colOff>
      <xdr:row>195</xdr:row>
      <xdr:rowOff>0</xdr:rowOff>
    </xdr:from>
    <xdr:to>
      <xdr:col>12</xdr:col>
      <xdr:colOff>571500</xdr:colOff>
      <xdr:row>195</xdr:row>
      <xdr:rowOff>0</xdr:rowOff>
    </xdr:to>
    <xdr:graphicFrame macro="">
      <xdr:nvGraphicFramePr>
        <xdr:cNvPr id="8372484" name="Chart 7">
          <a:extLst>
            <a:ext uri="{FF2B5EF4-FFF2-40B4-BE49-F238E27FC236}">
              <a16:creationId xmlns:a16="http://schemas.microsoft.com/office/drawing/2014/main" id="{00000000-0008-0000-0300-000004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85" name="Chart 7">
          <a:extLst>
            <a:ext uri="{FF2B5EF4-FFF2-40B4-BE49-F238E27FC236}">
              <a16:creationId xmlns:a16="http://schemas.microsoft.com/office/drawing/2014/main" id="{00000000-0008-0000-0300-000005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86" name="Chart 7">
          <a:extLst>
            <a:ext uri="{FF2B5EF4-FFF2-40B4-BE49-F238E27FC236}">
              <a16:creationId xmlns:a16="http://schemas.microsoft.com/office/drawing/2014/main" id="{00000000-0008-0000-0300-000006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87" name="Chart 7">
          <a:extLst>
            <a:ext uri="{FF2B5EF4-FFF2-40B4-BE49-F238E27FC236}">
              <a16:creationId xmlns:a16="http://schemas.microsoft.com/office/drawing/2014/main" id="{00000000-0008-0000-0300-000007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88" name="Chart 7">
          <a:extLst>
            <a:ext uri="{FF2B5EF4-FFF2-40B4-BE49-F238E27FC236}">
              <a16:creationId xmlns:a16="http://schemas.microsoft.com/office/drawing/2014/main" id="{00000000-0008-0000-0300-000008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89" name="Chart 7">
          <a:extLst>
            <a:ext uri="{FF2B5EF4-FFF2-40B4-BE49-F238E27FC236}">
              <a16:creationId xmlns:a16="http://schemas.microsoft.com/office/drawing/2014/main" id="{00000000-0008-0000-0300-000009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342900</xdr:colOff>
      <xdr:row>344</xdr:row>
      <xdr:rowOff>0</xdr:rowOff>
    </xdr:from>
    <xdr:to>
      <xdr:col>12</xdr:col>
      <xdr:colOff>571500</xdr:colOff>
      <xdr:row>344</xdr:row>
      <xdr:rowOff>0</xdr:rowOff>
    </xdr:to>
    <xdr:graphicFrame macro="">
      <xdr:nvGraphicFramePr>
        <xdr:cNvPr id="8372490" name="Chart 7">
          <a:extLst>
            <a:ext uri="{FF2B5EF4-FFF2-40B4-BE49-F238E27FC236}">
              <a16:creationId xmlns:a16="http://schemas.microsoft.com/office/drawing/2014/main" id="{00000000-0008-0000-0300-00000A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91" name="Chart 7">
          <a:extLst>
            <a:ext uri="{FF2B5EF4-FFF2-40B4-BE49-F238E27FC236}">
              <a16:creationId xmlns:a16="http://schemas.microsoft.com/office/drawing/2014/main" id="{00000000-0008-0000-0300-00000B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92" name="Chart 7">
          <a:extLst>
            <a:ext uri="{FF2B5EF4-FFF2-40B4-BE49-F238E27FC236}">
              <a16:creationId xmlns:a16="http://schemas.microsoft.com/office/drawing/2014/main" id="{00000000-0008-0000-0300-00000C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93" name="Chart 7">
          <a:extLst>
            <a:ext uri="{FF2B5EF4-FFF2-40B4-BE49-F238E27FC236}">
              <a16:creationId xmlns:a16="http://schemas.microsoft.com/office/drawing/2014/main" id="{00000000-0008-0000-0300-00000D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94" name="Chart 7">
          <a:extLst>
            <a:ext uri="{FF2B5EF4-FFF2-40B4-BE49-F238E27FC236}">
              <a16:creationId xmlns:a16="http://schemas.microsoft.com/office/drawing/2014/main" id="{00000000-0008-0000-0300-00000E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342900</xdr:colOff>
      <xdr:row>271</xdr:row>
      <xdr:rowOff>0</xdr:rowOff>
    </xdr:from>
    <xdr:to>
      <xdr:col>12</xdr:col>
      <xdr:colOff>571500</xdr:colOff>
      <xdr:row>271</xdr:row>
      <xdr:rowOff>0</xdr:rowOff>
    </xdr:to>
    <xdr:graphicFrame macro="">
      <xdr:nvGraphicFramePr>
        <xdr:cNvPr id="8372495" name="Chart 7">
          <a:extLst>
            <a:ext uri="{FF2B5EF4-FFF2-40B4-BE49-F238E27FC236}">
              <a16:creationId xmlns:a16="http://schemas.microsoft.com/office/drawing/2014/main" id="{00000000-0008-0000-0300-00000FC17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oneCellAnchor>
    <xdr:from>
      <xdr:col>0</xdr:col>
      <xdr:colOff>0</xdr:colOff>
      <xdr:row>0</xdr:row>
      <xdr:rowOff>19050</xdr:rowOff>
    </xdr:from>
    <xdr:ext cx="542925" cy="504825"/>
    <xdr:pic>
      <xdr:nvPicPr>
        <xdr:cNvPr id="82" name="image5.png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19050"/>
          <a:ext cx="5429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363</xdr:row>
      <xdr:rowOff>304800</xdr:rowOff>
    </xdr:from>
    <xdr:ext cx="1657350" cy="561975"/>
    <xdr:sp macro="" textlink="">
      <xdr:nvSpPr>
        <xdr:cNvPr id="105" name="Shape 23">
          <a:extLst>
            <a:ext uri="{FF2B5EF4-FFF2-40B4-BE49-F238E27FC236}">
              <a16:creationId xmlns:a16="http://schemas.microsoft.com/office/drawing/2014/main" id="{00000000-0008-0000-0300-000069000000}"/>
            </a:ext>
            <a:ext uri="{147F2762-F138-4A5C-976F-8EAC2B608ADB}">
              <a16:predDERef xmlns:a16="http://schemas.microsoft.com/office/drawing/2014/main" pred="{2E6E4EA0-BA98-4259-B9CF-16C6CE6C3544}"/>
            </a:ext>
          </a:extLst>
        </xdr:cNvPr>
        <xdr:cNvSpPr/>
      </xdr:nvSpPr>
      <xdr:spPr>
        <a:xfrm>
          <a:off x="9220200" y="72342375"/>
          <a:ext cx="1657350" cy="561975"/>
        </a:xfrm>
        <a:prstGeom prst="rect">
          <a:avLst/>
        </a:prstGeom>
        <a:solidFill>
          <a:srgbClr val="00FF00"/>
        </a:solidFill>
        <a:ln w="9525" cap="flat" cmpd="sng">
          <a:solidFill>
            <a:srgbClr val="00FF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META IDEAL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100%</a:t>
          </a:r>
          <a:endParaRPr sz="1400"/>
        </a:p>
      </xdr:txBody>
    </xdr:sp>
    <xdr:clientData fLocksWithSheet="0"/>
  </xdr:oneCellAnchor>
  <xdr:oneCellAnchor>
    <xdr:from>
      <xdr:col>2</xdr:col>
      <xdr:colOff>9525</xdr:colOff>
      <xdr:row>364</xdr:row>
      <xdr:rowOff>209550</xdr:rowOff>
    </xdr:from>
    <xdr:ext cx="7581900" cy="47625"/>
    <xdr:grpSp>
      <xdr:nvGrpSpPr>
        <xdr:cNvPr id="106" name="Shape 2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GrpSpPr/>
      </xdr:nvGrpSpPr>
      <xdr:grpSpPr>
        <a:xfrm>
          <a:off x="2228850" y="72742425"/>
          <a:ext cx="7581900" cy="47625"/>
          <a:chOff x="2683763" y="3746663"/>
          <a:chExt cx="5324475" cy="66675"/>
        </a:xfrm>
      </xdr:grpSpPr>
      <xdr:grpSp>
        <xdr:nvGrpSpPr>
          <xdr:cNvPr id="107" name="Shape 2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GrpSpPr/>
        </xdr:nvGrpSpPr>
        <xdr:grpSpPr>
          <a:xfrm>
            <a:off x="2683763" y="3746663"/>
            <a:ext cx="5324475" cy="66675"/>
            <a:chOff x="2698050" y="3760950"/>
            <a:chExt cx="5295900" cy="38100"/>
          </a:xfrm>
        </xdr:grpSpPr>
        <xdr:sp macro="" textlink="">
          <xdr:nvSpPr>
            <xdr:cNvPr id="108" name="Shape 20">
              <a:extLst>
                <a:ext uri="{FF2B5EF4-FFF2-40B4-BE49-F238E27FC236}">
                  <a16:creationId xmlns:a16="http://schemas.microsoft.com/office/drawing/2014/main" id="{00000000-0008-0000-0300-00006C000000}"/>
                </a:ext>
              </a:extLst>
            </xdr:cNvPr>
            <xdr:cNvSpPr/>
          </xdr:nvSpPr>
          <xdr:spPr>
            <a:xfrm>
              <a:off x="2698050" y="3760950"/>
              <a:ext cx="5295900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9" name="Shape 25">
              <a:extLst>
                <a:ext uri="{FF2B5EF4-FFF2-40B4-BE49-F238E27FC236}">
                  <a16:creationId xmlns:a16="http://schemas.microsoft.com/office/drawing/2014/main" id="{00000000-0008-0000-0300-00006D000000}"/>
                </a:ext>
              </a:extLst>
            </xdr:cNvPr>
            <xdr:cNvCxnSpPr/>
          </xdr:nvCxnSpPr>
          <xdr:spPr>
            <a:xfrm rot="10800000" flipH="1">
              <a:off x="2698050" y="3760950"/>
              <a:ext cx="5295900" cy="38100"/>
            </a:xfrm>
            <a:prstGeom prst="straightConnector1">
              <a:avLst/>
            </a:prstGeom>
            <a:noFill/>
            <a:ln w="28575" cap="flat" cmpd="sng">
              <a:solidFill>
                <a:srgbClr val="00FF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368</xdr:row>
      <xdr:rowOff>95250</xdr:rowOff>
    </xdr:from>
    <xdr:ext cx="8229600" cy="47625"/>
    <xdr:grpSp>
      <xdr:nvGrpSpPr>
        <xdr:cNvPr id="110" name="Shape 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GrpSpPr/>
      </xdr:nvGrpSpPr>
      <xdr:grpSpPr>
        <a:xfrm>
          <a:off x="2219325" y="73780650"/>
          <a:ext cx="8229600" cy="47625"/>
          <a:chOff x="1912238" y="3760950"/>
          <a:chExt cx="6867525" cy="38100"/>
        </a:xfrm>
      </xdr:grpSpPr>
      <xdr:grpSp>
        <xdr:nvGrpSpPr>
          <xdr:cNvPr id="111" name="Shape 26">
            <a:extLst>
              <a:ext uri="{FF2B5EF4-FFF2-40B4-BE49-F238E27FC236}">
                <a16:creationId xmlns:a16="http://schemas.microsoft.com/office/drawing/2014/main" id="{00000000-0008-0000-0300-00006F000000}"/>
              </a:ext>
            </a:extLst>
          </xdr:cNvPr>
          <xdr:cNvGrpSpPr/>
        </xdr:nvGrpSpPr>
        <xdr:grpSpPr>
          <a:xfrm>
            <a:off x="1912238" y="3760950"/>
            <a:ext cx="6867525" cy="38100"/>
            <a:chOff x="1912238" y="3770475"/>
            <a:chExt cx="6867525" cy="19050"/>
          </a:xfrm>
        </xdr:grpSpPr>
        <xdr:sp macro="" textlink="">
          <xdr:nvSpPr>
            <xdr:cNvPr id="112" name="Shape 20">
              <a:extLst>
                <a:ext uri="{FF2B5EF4-FFF2-40B4-BE49-F238E27FC236}">
                  <a16:creationId xmlns:a16="http://schemas.microsoft.com/office/drawing/2014/main" id="{00000000-0008-0000-0300-000070000000}"/>
                </a:ext>
              </a:extLst>
            </xdr:cNvPr>
            <xdr:cNvSpPr/>
          </xdr:nvSpPr>
          <xdr:spPr>
            <a:xfrm>
              <a:off x="1912238" y="3770475"/>
              <a:ext cx="6867525" cy="19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3" name="Shape 27">
              <a:extLst>
                <a:ext uri="{FF2B5EF4-FFF2-40B4-BE49-F238E27FC236}">
                  <a16:creationId xmlns:a16="http://schemas.microsoft.com/office/drawing/2014/main" id="{00000000-0008-0000-0300-000071000000}"/>
                </a:ext>
              </a:extLst>
            </xdr:cNvPr>
            <xdr:cNvCxnSpPr/>
          </xdr:nvCxnSpPr>
          <xdr:spPr>
            <a:xfrm>
              <a:off x="1912238" y="3770475"/>
              <a:ext cx="6867525" cy="19050"/>
            </a:xfrm>
            <a:prstGeom prst="straightConnector1">
              <a:avLst/>
            </a:prstGeom>
            <a:noFill/>
            <a:ln w="38100" cap="flat" cmpd="sng">
              <a:solidFill>
                <a:srgbClr val="C0504D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11</xdr:col>
      <xdr:colOff>523875</xdr:colOff>
      <xdr:row>366</xdr:row>
      <xdr:rowOff>295275</xdr:rowOff>
    </xdr:from>
    <xdr:ext cx="1609725" cy="571500"/>
    <xdr:sp macro="" textlink="">
      <xdr:nvSpPr>
        <xdr:cNvPr id="114" name="Shape 28">
          <a:extLst>
            <a:ext uri="{FF2B5EF4-FFF2-40B4-BE49-F238E27FC236}">
              <a16:creationId xmlns:a16="http://schemas.microsoft.com/office/drawing/2014/main" id="{00000000-0008-0000-0300-000072000000}"/>
            </a:ext>
            <a:ext uri="{147F2762-F138-4A5C-976F-8EAC2B608ADB}">
              <a16:predDERef xmlns:a16="http://schemas.microsoft.com/office/drawing/2014/main" pred="{FDB03457-4CF5-4F68-BCF8-3FF389DBAD76}"/>
            </a:ext>
          </a:extLst>
        </xdr:cNvPr>
        <xdr:cNvSpPr/>
      </xdr:nvSpPr>
      <xdr:spPr>
        <a:xfrm>
          <a:off x="9267825" y="73313925"/>
          <a:ext cx="1609725" cy="571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ap="flat" cmpd="sng">
          <a:solidFill>
            <a:srgbClr val="00FF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META MÍNIMA 60</a:t>
          </a: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%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19049</xdr:rowOff>
    </xdr:from>
    <xdr:ext cx="613833" cy="605367"/>
    <xdr:pic>
      <xdr:nvPicPr>
        <xdr:cNvPr id="115" name="image5.png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19049"/>
          <a:ext cx="613833" cy="605367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390525</xdr:colOff>
      <xdr:row>360</xdr:row>
      <xdr:rowOff>85725</xdr:rowOff>
    </xdr:from>
    <xdr:to>
      <xdr:col>11</xdr:col>
      <xdr:colOff>209550</xdr:colOff>
      <xdr:row>381</xdr:row>
      <xdr:rowOff>57150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  <a:ext uri="{147F2762-F138-4A5C-976F-8EAC2B608ADB}">
              <a16:predDERef xmlns:a16="http://schemas.microsoft.com/office/drawing/2014/main" pred="{CCE88FA7-CEEE-75FA-206B-CECCE0B7A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12</xdr:col>
      <xdr:colOff>539750</xdr:colOff>
      <xdr:row>0</xdr:row>
      <xdr:rowOff>74084</xdr:rowOff>
    </xdr:from>
    <xdr:to>
      <xdr:col>13</xdr:col>
      <xdr:colOff>592666</xdr:colOff>
      <xdr:row>3</xdr:row>
      <xdr:rowOff>174976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212917" y="74084"/>
          <a:ext cx="677333" cy="577142"/>
        </a:xfrm>
        <a:prstGeom prst="rect">
          <a:avLst/>
        </a:prstGeom>
      </xdr:spPr>
    </xdr:pic>
    <xdr:clientData/>
  </xdr:twoCellAnchor>
  <xdr:twoCellAnchor>
    <xdr:from>
      <xdr:col>0</xdr:col>
      <xdr:colOff>52916</xdr:colOff>
      <xdr:row>3</xdr:row>
      <xdr:rowOff>169334</xdr:rowOff>
    </xdr:from>
    <xdr:to>
      <xdr:col>1</xdr:col>
      <xdr:colOff>677332</xdr:colOff>
      <xdr:row>3</xdr:row>
      <xdr:rowOff>379943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52916" y="645584"/>
          <a:ext cx="1725083" cy="2106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  <xdr:twoCellAnchor>
    <xdr:from>
      <xdr:col>0</xdr:col>
      <xdr:colOff>488156</xdr:colOff>
      <xdr:row>44</xdr:row>
      <xdr:rowOff>116680</xdr:rowOff>
    </xdr:from>
    <xdr:to>
      <xdr:col>12</xdr:col>
      <xdr:colOff>202406</xdr:colOff>
      <xdr:row>65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416719</xdr:colOff>
      <xdr:row>85</xdr:row>
      <xdr:rowOff>83344</xdr:rowOff>
    </xdr:from>
    <xdr:to>
      <xdr:col>13</xdr:col>
      <xdr:colOff>142874</xdr:colOff>
      <xdr:row>104</xdr:row>
      <xdr:rowOff>26193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571501</xdr:colOff>
      <xdr:row>124</xdr:row>
      <xdr:rowOff>140494</xdr:rowOff>
    </xdr:from>
    <xdr:to>
      <xdr:col>11</xdr:col>
      <xdr:colOff>714375</xdr:colOff>
      <xdr:row>144</xdr:row>
      <xdr:rowOff>11906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1119187</xdr:colOff>
      <xdr:row>166</xdr:row>
      <xdr:rowOff>45243</xdr:rowOff>
    </xdr:from>
    <xdr:to>
      <xdr:col>12</xdr:col>
      <xdr:colOff>119061</xdr:colOff>
      <xdr:row>186</xdr:row>
      <xdr:rowOff>59530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1035843</xdr:colOff>
      <xdr:row>210</xdr:row>
      <xdr:rowOff>104774</xdr:rowOff>
    </xdr:from>
    <xdr:to>
      <xdr:col>12</xdr:col>
      <xdr:colOff>345281</xdr:colOff>
      <xdr:row>230</xdr:row>
      <xdr:rowOff>23811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251</xdr:row>
      <xdr:rowOff>59531</xdr:rowOff>
    </xdr:from>
    <xdr:to>
      <xdr:col>12</xdr:col>
      <xdr:colOff>428625</xdr:colOff>
      <xdr:row>272</xdr:row>
      <xdr:rowOff>26194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130969</xdr:colOff>
      <xdr:row>294</xdr:row>
      <xdr:rowOff>35719</xdr:rowOff>
    </xdr:from>
    <xdr:to>
      <xdr:col>11</xdr:col>
      <xdr:colOff>119062</xdr:colOff>
      <xdr:row>313</xdr:row>
      <xdr:rowOff>97631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1154906</xdr:colOff>
      <xdr:row>338</xdr:row>
      <xdr:rowOff>128586</xdr:rowOff>
    </xdr:from>
    <xdr:to>
      <xdr:col>12</xdr:col>
      <xdr:colOff>238125</xdr:colOff>
      <xdr:row>357</xdr:row>
      <xdr:rowOff>23811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412749</xdr:colOff>
      <xdr:row>5</xdr:row>
      <xdr:rowOff>49742</xdr:rowOff>
    </xdr:from>
    <xdr:to>
      <xdr:col>4</xdr:col>
      <xdr:colOff>687917</xdr:colOff>
      <xdr:row>5</xdr:row>
      <xdr:rowOff>201083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032249" y="1372659"/>
          <a:ext cx="275168" cy="151341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s-ES" sz="1200" b="1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12</xdr:col>
      <xdr:colOff>133352</xdr:colOff>
      <xdr:row>5</xdr:row>
      <xdr:rowOff>57149</xdr:rowOff>
    </xdr:from>
    <xdr:to>
      <xdr:col>12</xdr:col>
      <xdr:colOff>359834</xdr:colOff>
      <xdr:row>5</xdr:row>
      <xdr:rowOff>201082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637185" y="1380066"/>
          <a:ext cx="226482" cy="14393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76199</xdr:colOff>
      <xdr:row>0</xdr:row>
      <xdr:rowOff>0</xdr:rowOff>
    </xdr:from>
    <xdr:to>
      <xdr:col>0</xdr:col>
      <xdr:colOff>772582</xdr:colOff>
      <xdr:row>3</xdr:row>
      <xdr:rowOff>137582</xdr:rowOff>
    </xdr:to>
    <xdr:pic>
      <xdr:nvPicPr>
        <xdr:cNvPr id="6915548" name="Imagen 15">
          <a:extLst>
            <a:ext uri="{FF2B5EF4-FFF2-40B4-BE49-F238E27FC236}">
              <a16:creationId xmlns:a16="http://schemas.microsoft.com/office/drawing/2014/main" id="{00000000-0008-0000-0400-0000DC85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696383" cy="61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213765</xdr:colOff>
      <xdr:row>544</xdr:row>
      <xdr:rowOff>62645</xdr:rowOff>
    </xdr:from>
    <xdr:to>
      <xdr:col>13</xdr:col>
      <xdr:colOff>528821</xdr:colOff>
      <xdr:row>545</xdr:row>
      <xdr:rowOff>200025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00000000-0008-0000-0400-000016000000}"/>
            </a:ext>
            <a:ext uri="{147F2762-F138-4A5C-976F-8EAC2B608ADB}">
              <a16:predDERef xmlns:a16="http://schemas.microsoft.com/office/drawing/2014/main" pred="{06925080-E333-C45E-20B6-31D23CAF6352}"/>
            </a:ext>
          </a:extLst>
        </xdr:cNvPr>
        <xdr:cNvSpPr txBox="1">
          <a:spLocks noChangeArrowheads="1"/>
        </xdr:cNvSpPr>
      </xdr:nvSpPr>
      <xdr:spPr bwMode="auto">
        <a:xfrm>
          <a:off x="9691140" y="128145320"/>
          <a:ext cx="934181" cy="461230"/>
        </a:xfrm>
        <a:prstGeom prst="rect">
          <a:avLst/>
        </a:prstGeom>
        <a:solidFill>
          <a:srgbClr val="00FF00"/>
        </a:solidFill>
        <a:ln w="9525">
          <a:solidFill>
            <a:srgbClr val="00FF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META IDEAL 100</a:t>
          </a:r>
          <a:r>
            <a:rPr kumimoji="0" lang="es-CO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11</xdr:col>
      <xdr:colOff>826661</xdr:colOff>
      <xdr:row>546</xdr:row>
      <xdr:rowOff>85725</xdr:rowOff>
    </xdr:from>
    <xdr:to>
      <xdr:col>13</xdr:col>
      <xdr:colOff>341618</xdr:colOff>
      <xdr:row>548</xdr:row>
      <xdr:rowOff>85725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  <a:ext uri="{147F2762-F138-4A5C-976F-8EAC2B608ADB}">
              <a16:predDERef xmlns:a16="http://schemas.microsoft.com/office/drawing/2014/main" pred="{FEE0D442-8793-74BD-E227-83CB3A4E1E21}"/>
            </a:ext>
          </a:extLst>
        </xdr:cNvPr>
        <xdr:cNvSpPr txBox="1">
          <a:spLocks noChangeArrowheads="1"/>
        </xdr:cNvSpPr>
      </xdr:nvSpPr>
      <xdr:spPr bwMode="auto">
        <a:xfrm>
          <a:off x="9408686" y="128816100"/>
          <a:ext cx="1029432" cy="6572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Arial"/>
              <a:cs typeface="Arial"/>
            </a:rPr>
            <a:t>META</a:t>
          </a:r>
          <a:r>
            <a:rPr lang="es-CO" sz="1200" b="1" i="0" strike="noStrike" baseline="0">
              <a:solidFill>
                <a:srgbClr val="000000"/>
              </a:solidFill>
              <a:latin typeface="Arial"/>
              <a:cs typeface="Arial"/>
            </a:rPr>
            <a:t> MÍNIMA</a:t>
          </a:r>
          <a:endParaRPr lang="es-CO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CO" sz="1600" b="1" i="0" strike="noStrike">
              <a:solidFill>
                <a:srgbClr val="000000"/>
              </a:solidFill>
              <a:latin typeface="Arial"/>
              <a:cs typeface="Arial"/>
            </a:rPr>
            <a:t>75%</a:t>
          </a:r>
        </a:p>
      </xdr:txBody>
    </xdr:sp>
    <xdr:clientData/>
  </xdr:twoCellAnchor>
  <xdr:twoCellAnchor>
    <xdr:from>
      <xdr:col>3</xdr:col>
      <xdr:colOff>590550</xdr:colOff>
      <xdr:row>540</xdr:row>
      <xdr:rowOff>38100</xdr:rowOff>
    </xdr:from>
    <xdr:to>
      <xdr:col>11</xdr:col>
      <xdr:colOff>814917</xdr:colOff>
      <xdr:row>557</xdr:row>
      <xdr:rowOff>9525</xdr:rowOff>
    </xdr:to>
    <xdr:graphicFrame macro="">
      <xdr:nvGraphicFramePr>
        <xdr:cNvPr id="6915552" name="Gráfico 1">
          <a:extLst>
            <a:ext uri="{FF2B5EF4-FFF2-40B4-BE49-F238E27FC236}">
              <a16:creationId xmlns:a16="http://schemas.microsoft.com/office/drawing/2014/main" id="{00000000-0008-0000-0400-0000E0856900}"/>
            </a:ext>
            <a:ext uri="{147F2762-F138-4A5C-976F-8EAC2B608ADB}">
              <a16:predDERef xmlns:a16="http://schemas.microsoft.com/office/drawing/2014/main" pred="{9399C3CA-3C6B-86FD-ACFB-DE1DF6543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352425</xdr:colOff>
      <xdr:row>546</xdr:row>
      <xdr:rowOff>247650</xdr:rowOff>
    </xdr:from>
    <xdr:to>
      <xdr:col>11</xdr:col>
      <xdr:colOff>762000</xdr:colOff>
      <xdr:row>546</xdr:row>
      <xdr:rowOff>247650</xdr:rowOff>
    </xdr:to>
    <xdr:sp macro="" textlink="">
      <xdr:nvSpPr>
        <xdr:cNvPr id="6915553" name="Line 29">
          <a:extLst>
            <a:ext uri="{FF2B5EF4-FFF2-40B4-BE49-F238E27FC236}">
              <a16:creationId xmlns:a16="http://schemas.microsoft.com/office/drawing/2014/main" id="{00000000-0008-0000-0400-0000E1856900}"/>
            </a:ext>
            <a:ext uri="{147F2762-F138-4A5C-976F-8EAC2B608ADB}">
              <a16:predDERef xmlns:a16="http://schemas.microsoft.com/office/drawing/2014/main" pred="{E81EA693-AFCD-66E5-6A3A-ABE4C2D591E9}"/>
            </a:ext>
          </a:extLst>
        </xdr:cNvPr>
        <xdr:cNvSpPr>
          <a:spLocks noChangeShapeType="1"/>
        </xdr:cNvSpPr>
      </xdr:nvSpPr>
      <xdr:spPr bwMode="auto">
        <a:xfrm flipV="1">
          <a:off x="3095625" y="128978025"/>
          <a:ext cx="62484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544</xdr:row>
      <xdr:rowOff>257175</xdr:rowOff>
    </xdr:from>
    <xdr:to>
      <xdr:col>11</xdr:col>
      <xdr:colOff>142875</xdr:colOff>
      <xdr:row>544</xdr:row>
      <xdr:rowOff>257175</xdr:rowOff>
    </xdr:to>
    <xdr:sp macro="" textlink="">
      <xdr:nvSpPr>
        <xdr:cNvPr id="6915554" name="Line 29">
          <a:extLst>
            <a:ext uri="{FF2B5EF4-FFF2-40B4-BE49-F238E27FC236}">
              <a16:creationId xmlns:a16="http://schemas.microsoft.com/office/drawing/2014/main" id="{00000000-0008-0000-0400-0000E2856900}"/>
            </a:ext>
            <a:ext uri="{147F2762-F138-4A5C-976F-8EAC2B608ADB}">
              <a16:predDERef xmlns:a16="http://schemas.microsoft.com/office/drawing/2014/main" pred="{1C56EDDF-7F2C-2725-B166-051C44D67EA5}"/>
            </a:ext>
          </a:extLst>
        </xdr:cNvPr>
        <xdr:cNvSpPr>
          <a:spLocks noChangeShapeType="1"/>
        </xdr:cNvSpPr>
      </xdr:nvSpPr>
      <xdr:spPr bwMode="auto">
        <a:xfrm flipV="1">
          <a:off x="2752725" y="128339850"/>
          <a:ext cx="5972175" cy="0"/>
        </a:xfrm>
        <a:prstGeom prst="line">
          <a:avLst/>
        </a:prstGeom>
        <a:noFill/>
        <a:ln w="28575">
          <a:solidFill>
            <a:srgbClr val="00FF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47625</xdr:colOff>
      <xdr:row>543</xdr:row>
      <xdr:rowOff>142875</xdr:rowOff>
    </xdr:from>
    <xdr:ext cx="1085850" cy="600075"/>
    <xdr:sp macro="" textlink="">
      <xdr:nvSpPr>
        <xdr:cNvPr id="21" name="Shape 1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629650" y="125853825"/>
          <a:ext cx="1085850" cy="600075"/>
        </a:xfrm>
        <a:prstGeom prst="rect">
          <a:avLst/>
        </a:prstGeom>
        <a:solidFill>
          <a:srgbClr val="00FF00"/>
        </a:solidFill>
        <a:ln w="9525" cap="flat" cmpd="sng">
          <a:solidFill>
            <a:srgbClr val="00FF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lang="en-US" sz="12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META IDEAL 100</a:t>
          </a:r>
          <a:r>
            <a:rPr lang="en-US" sz="7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%</a:t>
          </a:r>
          <a:endParaRPr sz="1100"/>
        </a:p>
      </xdr:txBody>
    </xdr:sp>
    <xdr:clientData fLocksWithSheet="0"/>
  </xdr:oneCellAnchor>
  <xdr:twoCellAnchor>
    <xdr:from>
      <xdr:col>7</xdr:col>
      <xdr:colOff>361949</xdr:colOff>
      <xdr:row>474</xdr:row>
      <xdr:rowOff>49741</xdr:rowOff>
    </xdr:from>
    <xdr:to>
      <xdr:col>13</xdr:col>
      <xdr:colOff>390525</xdr:colOff>
      <xdr:row>484</xdr:row>
      <xdr:rowOff>133350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400-000021000000}"/>
            </a:ext>
            <a:ext uri="{147F2762-F138-4A5C-976F-8EAC2B608ADB}">
              <a16:predDERef xmlns:a16="http://schemas.microsoft.com/office/drawing/2014/main" pred="{C0A5894F-728A-E208-C7C9-43EF4B24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56</xdr:row>
      <xdr:rowOff>66675</xdr:rowOff>
    </xdr:from>
    <xdr:to>
      <xdr:col>13</xdr:col>
      <xdr:colOff>114300</xdr:colOff>
      <xdr:row>74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  <a:ext uri="{147F2762-F138-4A5C-976F-8EAC2B608ADB}">
              <a16:predDERef xmlns:a16="http://schemas.microsoft.com/office/drawing/2014/main" pred="{6F15B18B-F9F0-F1D6-677D-C9FABBCF2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140</xdr:row>
      <xdr:rowOff>76200</xdr:rowOff>
    </xdr:from>
    <xdr:to>
      <xdr:col>11</xdr:col>
      <xdr:colOff>733425</xdr:colOff>
      <xdr:row>158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  <a:ext uri="{147F2762-F138-4A5C-976F-8EAC2B608ADB}">
              <a16:predDERef xmlns:a16="http://schemas.microsoft.com/office/drawing/2014/main" pred="{3644BD4D-153D-CB4B-4B48-4546102C2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308</xdr:row>
      <xdr:rowOff>133350</xdr:rowOff>
    </xdr:from>
    <xdr:to>
      <xdr:col>12</xdr:col>
      <xdr:colOff>114300</xdr:colOff>
      <xdr:row>329</xdr:row>
      <xdr:rowOff>28575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400-000012000000}"/>
            </a:ext>
            <a:ext uri="{147F2762-F138-4A5C-976F-8EAC2B608ADB}">
              <a16:predDERef xmlns:a16="http://schemas.microsoft.com/office/drawing/2014/main" pred="{1DAF0D2B-5C74-416E-BF0E-025BE4BF0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455085</xdr:colOff>
      <xdr:row>0</xdr:row>
      <xdr:rowOff>42333</xdr:rowOff>
    </xdr:from>
    <xdr:to>
      <xdr:col>13</xdr:col>
      <xdr:colOff>491042</xdr:colOff>
      <xdr:row>3</xdr:row>
      <xdr:rowOff>243416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58918" y="42333"/>
          <a:ext cx="660374" cy="677333"/>
        </a:xfrm>
        <a:prstGeom prst="rect">
          <a:avLst/>
        </a:prstGeom>
      </xdr:spPr>
    </xdr:pic>
    <xdr:clientData/>
  </xdr:twoCellAnchor>
  <xdr:twoCellAnchor>
    <xdr:from>
      <xdr:col>0</xdr:col>
      <xdr:colOff>42334</xdr:colOff>
      <xdr:row>3</xdr:row>
      <xdr:rowOff>201083</xdr:rowOff>
    </xdr:from>
    <xdr:to>
      <xdr:col>1</xdr:col>
      <xdr:colOff>666750</xdr:colOff>
      <xdr:row>3</xdr:row>
      <xdr:rowOff>411692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42334" y="677333"/>
          <a:ext cx="1725083" cy="2106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  <xdr:twoCellAnchor>
    <xdr:from>
      <xdr:col>7</xdr:col>
      <xdr:colOff>169333</xdr:colOff>
      <xdr:row>94</xdr:row>
      <xdr:rowOff>30691</xdr:rowOff>
    </xdr:from>
    <xdr:to>
      <xdr:col>13</xdr:col>
      <xdr:colOff>444500</xdr:colOff>
      <xdr:row>106</xdr:row>
      <xdr:rowOff>149224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242887</xdr:colOff>
      <xdr:row>108</xdr:row>
      <xdr:rowOff>57150</xdr:rowOff>
    </xdr:from>
    <xdr:to>
      <xdr:col>13</xdr:col>
      <xdr:colOff>485775</xdr:colOff>
      <xdr:row>120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338136</xdr:colOff>
      <xdr:row>122</xdr:row>
      <xdr:rowOff>76200</xdr:rowOff>
    </xdr:from>
    <xdr:to>
      <xdr:col>8</xdr:col>
      <xdr:colOff>333375</xdr:colOff>
      <xdr:row>138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885824</xdr:colOff>
      <xdr:row>183</xdr:row>
      <xdr:rowOff>133350</xdr:rowOff>
    </xdr:from>
    <xdr:to>
      <xdr:col>11</xdr:col>
      <xdr:colOff>981075</xdr:colOff>
      <xdr:row>200</xdr:row>
      <xdr:rowOff>123825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552449</xdr:colOff>
      <xdr:row>269</xdr:row>
      <xdr:rowOff>38100</xdr:rowOff>
    </xdr:from>
    <xdr:to>
      <xdr:col>12</xdr:col>
      <xdr:colOff>619124</xdr:colOff>
      <xdr:row>286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295275</xdr:colOff>
      <xdr:row>221</xdr:row>
      <xdr:rowOff>47625</xdr:rowOff>
    </xdr:from>
    <xdr:to>
      <xdr:col>13</xdr:col>
      <xdr:colOff>276225</xdr:colOff>
      <xdr:row>232</xdr:row>
      <xdr:rowOff>123825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252412</xdr:colOff>
      <xdr:row>234</xdr:row>
      <xdr:rowOff>66675</xdr:rowOff>
    </xdr:from>
    <xdr:to>
      <xdr:col>13</xdr:col>
      <xdr:colOff>233362</xdr:colOff>
      <xdr:row>246</xdr:row>
      <xdr:rowOff>57150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623886</xdr:colOff>
      <xdr:row>249</xdr:row>
      <xdr:rowOff>123825</xdr:rowOff>
    </xdr:from>
    <xdr:to>
      <xdr:col>7</xdr:col>
      <xdr:colOff>219074</xdr:colOff>
      <xdr:row>266</xdr:row>
      <xdr:rowOff>38100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647700</xdr:colOff>
      <xdr:row>393</xdr:row>
      <xdr:rowOff>95250</xdr:rowOff>
    </xdr:from>
    <xdr:to>
      <xdr:col>12</xdr:col>
      <xdr:colOff>47625</xdr:colOff>
      <xdr:row>410</xdr:row>
      <xdr:rowOff>85725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385762</xdr:colOff>
      <xdr:row>348</xdr:row>
      <xdr:rowOff>95250</xdr:rowOff>
    </xdr:from>
    <xdr:to>
      <xdr:col>13</xdr:col>
      <xdr:colOff>366712</xdr:colOff>
      <xdr:row>361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376237</xdr:colOff>
      <xdr:row>361</xdr:row>
      <xdr:rowOff>114300</xdr:rowOff>
    </xdr:from>
    <xdr:to>
      <xdr:col>13</xdr:col>
      <xdr:colOff>357187</xdr:colOff>
      <xdr:row>373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700087</xdr:colOff>
      <xdr:row>376</xdr:row>
      <xdr:rowOff>76200</xdr:rowOff>
    </xdr:from>
    <xdr:to>
      <xdr:col>7</xdr:col>
      <xdr:colOff>171450</xdr:colOff>
      <xdr:row>390</xdr:row>
      <xdr:rowOff>152400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461961</xdr:colOff>
      <xdr:row>435</xdr:row>
      <xdr:rowOff>38100</xdr:rowOff>
    </xdr:from>
    <xdr:to>
      <xdr:col>11</xdr:col>
      <xdr:colOff>1104900</xdr:colOff>
      <xdr:row>452</xdr:row>
      <xdr:rowOff>28575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195262</xdr:colOff>
      <xdr:row>518</xdr:row>
      <xdr:rowOff>0</xdr:rowOff>
    </xdr:from>
    <xdr:to>
      <xdr:col>11</xdr:col>
      <xdr:colOff>752475</xdr:colOff>
      <xdr:row>538</xdr:row>
      <xdr:rowOff>38100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347662</xdr:colOff>
      <xdr:row>485</xdr:row>
      <xdr:rowOff>104775</xdr:rowOff>
    </xdr:from>
    <xdr:to>
      <xdr:col>13</xdr:col>
      <xdr:colOff>328612</xdr:colOff>
      <xdr:row>497</xdr:row>
      <xdr:rowOff>57150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900112</xdr:colOff>
      <xdr:row>500</xdr:row>
      <xdr:rowOff>76200</xdr:rowOff>
    </xdr:from>
    <xdr:to>
      <xdr:col>6</xdr:col>
      <xdr:colOff>490537</xdr:colOff>
      <xdr:row>516</xdr:row>
      <xdr:rowOff>114300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21</xdr:row>
      <xdr:rowOff>0</xdr:rowOff>
    </xdr:from>
    <xdr:to>
      <xdr:col>11</xdr:col>
      <xdr:colOff>571500</xdr:colOff>
      <xdr:row>21</xdr:row>
      <xdr:rowOff>0</xdr:rowOff>
    </xdr:to>
    <xdr:graphicFrame macro="">
      <xdr:nvGraphicFramePr>
        <xdr:cNvPr id="6341080" name="Chart 7">
          <a:extLst>
            <a:ext uri="{FF2B5EF4-FFF2-40B4-BE49-F238E27FC236}">
              <a16:creationId xmlns:a16="http://schemas.microsoft.com/office/drawing/2014/main" id="{00000000-0008-0000-0500-0000D8C16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228602</xdr:colOff>
      <xdr:row>5</xdr:row>
      <xdr:rowOff>28575</xdr:rowOff>
    </xdr:from>
    <xdr:to>
      <xdr:col>4</xdr:col>
      <xdr:colOff>447676</xdr:colOff>
      <xdr:row>5</xdr:row>
      <xdr:rowOff>219075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181352" y="847725"/>
          <a:ext cx="219074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352427</xdr:colOff>
      <xdr:row>5</xdr:row>
      <xdr:rowOff>38100</xdr:rowOff>
    </xdr:from>
    <xdr:to>
      <xdr:col>11</xdr:col>
      <xdr:colOff>571501</xdr:colOff>
      <xdr:row>5</xdr:row>
      <xdr:rowOff>228600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96202" y="857250"/>
          <a:ext cx="219074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542925</xdr:colOff>
      <xdr:row>3</xdr:row>
      <xdr:rowOff>57150</xdr:rowOff>
    </xdr:to>
    <xdr:pic>
      <xdr:nvPicPr>
        <xdr:cNvPr id="6341084" name="Imagen 15">
          <a:extLst>
            <a:ext uri="{FF2B5EF4-FFF2-40B4-BE49-F238E27FC236}">
              <a16:creationId xmlns:a16="http://schemas.microsoft.com/office/drawing/2014/main" id="{00000000-0008-0000-0500-0000DCC1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2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228602</xdr:colOff>
      <xdr:row>5</xdr:row>
      <xdr:rowOff>28575</xdr:rowOff>
    </xdr:from>
    <xdr:to>
      <xdr:col>4</xdr:col>
      <xdr:colOff>447676</xdr:colOff>
      <xdr:row>5</xdr:row>
      <xdr:rowOff>219075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181352" y="847725"/>
          <a:ext cx="219074" cy="1905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11</xdr:col>
      <xdr:colOff>352427</xdr:colOff>
      <xdr:row>5</xdr:row>
      <xdr:rowOff>38100</xdr:rowOff>
    </xdr:from>
    <xdr:to>
      <xdr:col>11</xdr:col>
      <xdr:colOff>571501</xdr:colOff>
      <xdr:row>5</xdr:row>
      <xdr:rowOff>228600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7696202" y="857250"/>
          <a:ext cx="219074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11</xdr:col>
      <xdr:colOff>411184</xdr:colOff>
      <xdr:row>10</xdr:row>
      <xdr:rowOff>114300</xdr:rowOff>
    </xdr:from>
    <xdr:to>
      <xdr:col>11</xdr:col>
      <xdr:colOff>568553</xdr:colOff>
      <xdr:row>11</xdr:row>
      <xdr:rowOff>279952</xdr:rowOff>
    </xdr:to>
    <xdr:sp macro="" textlink="">
      <xdr:nvSpPr>
        <xdr:cNvPr id="10" name="9 Cerrar llave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7754959" y="3714750"/>
          <a:ext cx="157369" cy="546652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</xdr:col>
      <xdr:colOff>28575</xdr:colOff>
      <xdr:row>10</xdr:row>
      <xdr:rowOff>95255</xdr:rowOff>
    </xdr:from>
    <xdr:to>
      <xdr:col>1</xdr:col>
      <xdr:colOff>185944</xdr:colOff>
      <xdr:row>11</xdr:row>
      <xdr:rowOff>260907</xdr:rowOff>
    </xdr:to>
    <xdr:sp macro="" textlink="">
      <xdr:nvSpPr>
        <xdr:cNvPr id="11" name="10 Cerrar llave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flipH="1">
          <a:off x="1123950" y="3695705"/>
          <a:ext cx="157369" cy="546652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</xdr:col>
      <xdr:colOff>123825</xdr:colOff>
      <xdr:row>29</xdr:row>
      <xdr:rowOff>38100</xdr:rowOff>
    </xdr:from>
    <xdr:to>
      <xdr:col>12</xdr:col>
      <xdr:colOff>152400</xdr:colOff>
      <xdr:row>43</xdr:row>
      <xdr:rowOff>352425</xdr:rowOff>
    </xdr:to>
    <xdr:graphicFrame macro="">
      <xdr:nvGraphicFramePr>
        <xdr:cNvPr id="6341089" name="Chart 6">
          <a:extLst>
            <a:ext uri="{FF2B5EF4-FFF2-40B4-BE49-F238E27FC236}">
              <a16:creationId xmlns:a16="http://schemas.microsoft.com/office/drawing/2014/main" id="{00000000-0008-0000-0500-0000E1C16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180975</xdr:colOff>
      <xdr:row>36</xdr:row>
      <xdr:rowOff>171450</xdr:rowOff>
    </xdr:from>
    <xdr:to>
      <xdr:col>11</xdr:col>
      <xdr:colOff>476250</xdr:colOff>
      <xdr:row>36</xdr:row>
      <xdr:rowOff>180975</xdr:rowOff>
    </xdr:to>
    <xdr:cxnSp macro="">
      <xdr:nvCxnSpPr>
        <xdr:cNvPr id="13" name="12 Conector rect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V="1">
          <a:off x="2514600" y="15887700"/>
          <a:ext cx="5305425" cy="9525"/>
        </a:xfrm>
        <a:prstGeom prst="line">
          <a:avLst/>
        </a:prstGeom>
        <a:ln w="25400">
          <a:solidFill>
            <a:srgbClr val="00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495300</xdr:colOff>
      <xdr:row>35</xdr:row>
      <xdr:rowOff>114300</xdr:rowOff>
    </xdr:from>
    <xdr:to>
      <xdr:col>11</xdr:col>
      <xdr:colOff>516051</xdr:colOff>
      <xdr:row>36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7219950" y="15449550"/>
          <a:ext cx="639876" cy="447675"/>
        </a:xfrm>
        <a:prstGeom prst="rect">
          <a:avLst/>
        </a:prstGeom>
        <a:solidFill>
          <a:srgbClr val="00FF00"/>
        </a:solidFill>
        <a:ln w="9525">
          <a:solidFill>
            <a:srgbClr val="00FF00"/>
          </a:solidFill>
          <a:miter lim="800000"/>
          <a:headEnd/>
          <a:tailEnd/>
        </a:ln>
      </xdr:spPr>
      <xdr:txBody>
        <a:bodyPr vertOverflow="clip" wrap="square" lIns="27432" tIns="22860" rIns="27432" bIns="0" anchor="ctr" anchorCtr="1" upright="1"/>
        <a:lstStyle/>
        <a:p>
          <a:pPr algn="ctr" rtl="1">
            <a:defRPr sz="1000"/>
          </a:pPr>
          <a:r>
            <a:rPr lang="es-CO" sz="1000" b="1" i="0" strike="noStrike">
              <a:solidFill>
                <a:srgbClr val="3333FF"/>
              </a:solidFill>
              <a:latin typeface="Arial"/>
              <a:cs typeface="Arial"/>
            </a:rPr>
            <a:t>IDEAL</a:t>
          </a:r>
        </a:p>
        <a:p>
          <a:pPr algn="ctr" rtl="1">
            <a:defRPr sz="1000"/>
          </a:pPr>
          <a:r>
            <a:rPr lang="es-CO" sz="1000" b="1" i="0" strike="noStrike">
              <a:solidFill>
                <a:srgbClr val="3333FF"/>
              </a:solidFill>
              <a:latin typeface="Arial"/>
              <a:cs typeface="Arial"/>
            </a:rPr>
            <a:t>85%</a:t>
          </a:r>
        </a:p>
      </xdr:txBody>
    </xdr:sp>
    <xdr:clientData/>
  </xdr:twoCellAnchor>
  <xdr:twoCellAnchor editAs="oneCell">
    <xdr:from>
      <xdr:col>11</xdr:col>
      <xdr:colOff>592667</xdr:colOff>
      <xdr:row>0</xdr:row>
      <xdr:rowOff>0</xdr:rowOff>
    </xdr:from>
    <xdr:to>
      <xdr:col>12</xdr:col>
      <xdr:colOff>582084</xdr:colOff>
      <xdr:row>3</xdr:row>
      <xdr:rowOff>155339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90417" y="0"/>
          <a:ext cx="613833" cy="631589"/>
        </a:xfrm>
        <a:prstGeom prst="rect">
          <a:avLst/>
        </a:prstGeom>
      </xdr:spPr>
    </xdr:pic>
    <xdr:clientData/>
  </xdr:twoCellAnchor>
  <xdr:twoCellAnchor>
    <xdr:from>
      <xdr:col>0</xdr:col>
      <xdr:colOff>21167</xdr:colOff>
      <xdr:row>3</xdr:row>
      <xdr:rowOff>84666</xdr:rowOff>
    </xdr:from>
    <xdr:to>
      <xdr:col>2</xdr:col>
      <xdr:colOff>21167</xdr:colOff>
      <xdr:row>3</xdr:row>
      <xdr:rowOff>295275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1167" y="560916"/>
          <a:ext cx="2000250" cy="2106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590550</xdr:colOff>
      <xdr:row>3</xdr:row>
      <xdr:rowOff>142875</xdr:rowOff>
    </xdr:to>
    <xdr:pic>
      <xdr:nvPicPr>
        <xdr:cNvPr id="2644928" name="2 Imagen">
          <a:extLst>
            <a:ext uri="{FF2B5EF4-FFF2-40B4-BE49-F238E27FC236}">
              <a16:creationId xmlns:a16="http://schemas.microsoft.com/office/drawing/2014/main" id="{00000000-0008-0000-0600-0000C05B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121708</xdr:colOff>
      <xdr:row>4</xdr:row>
      <xdr:rowOff>272859</xdr:rowOff>
    </xdr:from>
    <xdr:to>
      <xdr:col>11</xdr:col>
      <xdr:colOff>418258</xdr:colOff>
      <xdr:row>5</xdr:row>
      <xdr:rowOff>306916</xdr:rowOff>
    </xdr:to>
    <xdr:pic>
      <xdr:nvPicPr>
        <xdr:cNvPr id="2644930" name="5 Imagen">
          <a:extLst>
            <a:ext uri="{FF2B5EF4-FFF2-40B4-BE49-F238E27FC236}">
              <a16:creationId xmlns:a16="http://schemas.microsoft.com/office/drawing/2014/main" id="{00000000-0008-0000-0600-0000C25B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708" y="1130109"/>
          <a:ext cx="296550" cy="30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295275</xdr:colOff>
      <xdr:row>119</xdr:row>
      <xdr:rowOff>38100</xdr:rowOff>
    </xdr:from>
    <xdr:to>
      <xdr:col>12</xdr:col>
      <xdr:colOff>211251</xdr:colOff>
      <xdr:row>122</xdr:row>
      <xdr:rowOff>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7991475" y="43072050"/>
          <a:ext cx="639876" cy="447675"/>
        </a:xfrm>
        <a:prstGeom prst="rect">
          <a:avLst/>
        </a:prstGeom>
        <a:solidFill>
          <a:srgbClr val="00FF00"/>
        </a:solidFill>
        <a:ln w="9525">
          <a:solidFill>
            <a:srgbClr val="00FF00"/>
          </a:solidFill>
          <a:miter lim="800000"/>
          <a:headEnd/>
          <a:tailEnd/>
        </a:ln>
      </xdr:spPr>
      <xdr:txBody>
        <a:bodyPr vertOverflow="clip" wrap="square" lIns="27432" tIns="22860" rIns="27432" bIns="0" anchor="ctr" anchorCtr="1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000" b="1" i="0" u="none" strike="noStrike" kern="0" cap="none" spc="0" normalizeH="0" baseline="0" noProof="0">
              <a:ln>
                <a:noFill/>
              </a:ln>
              <a:solidFill>
                <a:srgbClr val="3333FF"/>
              </a:solidFill>
              <a:effectLst/>
              <a:uLnTx/>
              <a:uFillTx/>
              <a:latin typeface="Arial"/>
              <a:cs typeface="Arial"/>
            </a:rPr>
            <a:t>IDEAL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000" b="1" i="0" u="none" strike="noStrike" kern="0" cap="none" spc="0" normalizeH="0" baseline="0" noProof="0">
              <a:ln>
                <a:noFill/>
              </a:ln>
              <a:solidFill>
                <a:srgbClr val="3333FF"/>
              </a:solidFill>
              <a:effectLst/>
              <a:uLnTx/>
              <a:uFillTx/>
              <a:latin typeface="Arial"/>
              <a:cs typeface="Arial"/>
            </a:rPr>
            <a:t>90%</a:t>
          </a:r>
        </a:p>
      </xdr:txBody>
    </xdr:sp>
    <xdr:clientData/>
  </xdr:twoCellAnchor>
  <xdr:twoCellAnchor>
    <xdr:from>
      <xdr:col>3</xdr:col>
      <xdr:colOff>523874</xdr:colOff>
      <xdr:row>115</xdr:row>
      <xdr:rowOff>95249</xdr:rowOff>
    </xdr:from>
    <xdr:to>
      <xdr:col>12</xdr:col>
      <xdr:colOff>264582</xdr:colOff>
      <xdr:row>135</xdr:row>
      <xdr:rowOff>63499</xdr:rowOff>
    </xdr:to>
    <xdr:graphicFrame macro="">
      <xdr:nvGraphicFramePr>
        <xdr:cNvPr id="2644932" name="8 Gráfico">
          <a:extLst>
            <a:ext uri="{FF2B5EF4-FFF2-40B4-BE49-F238E27FC236}">
              <a16:creationId xmlns:a16="http://schemas.microsoft.com/office/drawing/2014/main" id="{00000000-0008-0000-0600-0000C45B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122</xdr:row>
      <xdr:rowOff>28575</xdr:rowOff>
    </xdr:from>
    <xdr:to>
      <xdr:col>12</xdr:col>
      <xdr:colOff>247650</xdr:colOff>
      <xdr:row>122</xdr:row>
      <xdr:rowOff>38100</xdr:rowOff>
    </xdr:to>
    <xdr:cxnSp macro="">
      <xdr:nvCxnSpPr>
        <xdr:cNvPr id="2644933" name="8 Conector recto">
          <a:extLst>
            <a:ext uri="{FF2B5EF4-FFF2-40B4-BE49-F238E27FC236}">
              <a16:creationId xmlns:a16="http://schemas.microsoft.com/office/drawing/2014/main" id="{00000000-0008-0000-0600-0000C55B2800}"/>
            </a:ext>
          </a:extLst>
        </xdr:cNvPr>
        <xdr:cNvCxnSpPr>
          <a:cxnSpLocks noChangeShapeType="1"/>
        </xdr:cNvCxnSpPr>
      </xdr:nvCxnSpPr>
      <xdr:spPr bwMode="auto">
        <a:xfrm flipV="1">
          <a:off x="3876675" y="41357550"/>
          <a:ext cx="4791075" cy="9525"/>
        </a:xfrm>
        <a:prstGeom prst="line">
          <a:avLst/>
        </a:prstGeom>
        <a:noFill/>
        <a:ln w="25400" algn="ctr">
          <a:solidFill>
            <a:srgbClr val="00FF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63499</xdr:colOff>
      <xdr:row>0</xdr:row>
      <xdr:rowOff>127001</xdr:rowOff>
    </xdr:from>
    <xdr:to>
      <xdr:col>12</xdr:col>
      <xdr:colOff>624416</xdr:colOff>
      <xdr:row>3</xdr:row>
      <xdr:rowOff>227893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0166" y="127001"/>
          <a:ext cx="560917" cy="577142"/>
        </a:xfrm>
        <a:prstGeom prst="rect">
          <a:avLst/>
        </a:prstGeom>
      </xdr:spPr>
    </xdr:pic>
    <xdr:clientData/>
  </xdr:twoCellAnchor>
  <xdr:twoCellAnchor>
    <xdr:from>
      <xdr:col>0</xdr:col>
      <xdr:colOff>52917</xdr:colOff>
      <xdr:row>3</xdr:row>
      <xdr:rowOff>127000</xdr:rowOff>
    </xdr:from>
    <xdr:to>
      <xdr:col>2</xdr:col>
      <xdr:colOff>52917</xdr:colOff>
      <xdr:row>3</xdr:row>
      <xdr:rowOff>337609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2917" y="603250"/>
          <a:ext cx="1725083" cy="2106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GCU-F-05 VERSIÓN 02 30-DIC-2024</a:t>
          </a:r>
        </a:p>
      </xdr:txBody>
    </xdr:sp>
    <xdr:clientData/>
  </xdr:twoCellAnchor>
  <xdr:twoCellAnchor>
    <xdr:from>
      <xdr:col>4</xdr:col>
      <xdr:colOff>158750</xdr:colOff>
      <xdr:row>5</xdr:row>
      <xdr:rowOff>63500</xdr:rowOff>
    </xdr:from>
    <xdr:to>
      <xdr:col>4</xdr:col>
      <xdr:colOff>370417</xdr:colOff>
      <xdr:row>5</xdr:row>
      <xdr:rowOff>254000</xdr:rowOff>
    </xdr:to>
    <xdr:sp macro="" textlink="">
      <xdr:nvSpPr>
        <xdr:cNvPr id="11" name="9 Rectángul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3132667" y="1195917"/>
          <a:ext cx="211667" cy="1905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opLeftCell="A10" zoomScale="70" zoomScaleNormal="70" workbookViewId="0">
      <selection activeCell="G14" sqref="G14"/>
    </sheetView>
  </sheetViews>
  <sheetFormatPr defaultColWidth="11.42578125" defaultRowHeight="15"/>
  <cols>
    <col min="1" max="1" width="51.7109375" style="148" customWidth="1"/>
    <col min="2" max="2" width="31.140625" style="148" customWidth="1"/>
    <col min="3" max="3" width="21.140625" style="148" customWidth="1"/>
    <col min="4" max="4" width="24" style="164" customWidth="1"/>
    <col min="5" max="5" width="24.140625" style="164" customWidth="1"/>
    <col min="6" max="6" width="35.85546875" style="148" customWidth="1"/>
    <col min="7" max="7" width="14.7109375" style="148" customWidth="1"/>
    <col min="8" max="8" width="20.7109375" style="148" customWidth="1"/>
    <col min="9" max="9" width="21.42578125" style="148" customWidth="1"/>
    <col min="10" max="10" width="24.28515625" style="148" customWidth="1"/>
    <col min="11" max="11" width="31.42578125" style="148" customWidth="1"/>
    <col min="12" max="12" width="14" style="148" customWidth="1"/>
    <col min="13" max="13" width="14.42578125" style="148" customWidth="1"/>
    <col min="14" max="14" width="16.140625" style="148" customWidth="1"/>
    <col min="15" max="15" width="14.7109375" style="148" customWidth="1"/>
    <col min="16" max="16" width="18.7109375" style="148" customWidth="1"/>
    <col min="17" max="17" width="11.42578125" style="148"/>
    <col min="18" max="18" width="24.7109375" style="148" customWidth="1"/>
    <col min="19" max="19" width="24.42578125" style="148" customWidth="1"/>
    <col min="20" max="20" width="19.140625" style="148" customWidth="1"/>
    <col min="21" max="16384" width="11.42578125" style="148"/>
  </cols>
  <sheetData>
    <row r="1" spans="1:21" ht="18.75" customHeight="1">
      <c r="A1" s="1125" t="s">
        <v>0</v>
      </c>
      <c r="B1" s="1125"/>
      <c r="C1" s="1125"/>
      <c r="D1" s="1125"/>
      <c r="E1" s="1125"/>
      <c r="F1" s="1125"/>
      <c r="G1" s="1125"/>
      <c r="H1" s="1125"/>
      <c r="I1" s="1125"/>
      <c r="J1" s="1125"/>
      <c r="K1" s="1125"/>
      <c r="L1" s="1125"/>
      <c r="M1" s="1125"/>
      <c r="N1" s="1125"/>
      <c r="O1" s="1125"/>
      <c r="P1" s="1125"/>
      <c r="Q1" s="1125"/>
      <c r="R1" s="1125"/>
      <c r="S1" s="1125"/>
      <c r="T1" s="1125"/>
    </row>
    <row r="2" spans="1:21" ht="18.75" customHeight="1">
      <c r="A2" s="1125" t="s">
        <v>1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  <c r="L2" s="1125"/>
      <c r="M2" s="1125"/>
      <c r="N2" s="1125"/>
      <c r="O2" s="1125"/>
      <c r="P2" s="1125"/>
      <c r="Q2" s="1125"/>
      <c r="R2" s="1125"/>
      <c r="S2" s="1125"/>
      <c r="T2" s="1125"/>
    </row>
    <row r="3" spans="1:21" ht="23.25" customHeight="1">
      <c r="A3" s="1125" t="s">
        <v>2</v>
      </c>
      <c r="B3" s="1125"/>
      <c r="C3" s="1125"/>
      <c r="D3" s="1125"/>
      <c r="E3" s="1125"/>
      <c r="F3" s="1125"/>
      <c r="G3" s="1125"/>
      <c r="H3" s="1125"/>
      <c r="I3" s="1125"/>
      <c r="J3" s="1125"/>
      <c r="K3" s="1125"/>
      <c r="L3" s="1125"/>
      <c r="M3" s="1125"/>
      <c r="N3" s="1125"/>
      <c r="O3" s="1125"/>
      <c r="P3" s="1125"/>
      <c r="Q3" s="1125"/>
      <c r="R3" s="1125"/>
      <c r="S3" s="1125"/>
      <c r="T3" s="1125"/>
    </row>
    <row r="4" spans="1:21" ht="15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</row>
    <row r="5" spans="1:21" ht="17.25" customHeight="1" thickBot="1">
      <c r="A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21" ht="36.75" customHeight="1" thickBot="1">
      <c r="A6" s="1126" t="s">
        <v>3</v>
      </c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1128"/>
      <c r="Q6" s="150"/>
      <c r="R6" s="1129" t="s">
        <v>4</v>
      </c>
      <c r="S6" s="1130"/>
      <c r="T6" s="1131"/>
    </row>
    <row r="7" spans="1:21" ht="42" customHeight="1" thickBot="1">
      <c r="A7" s="1132" t="s">
        <v>5</v>
      </c>
      <c r="B7" s="1132" t="s">
        <v>6</v>
      </c>
      <c r="C7" s="1132" t="s">
        <v>7</v>
      </c>
      <c r="D7" s="1132" t="s">
        <v>8</v>
      </c>
      <c r="E7" s="1132" t="s">
        <v>9</v>
      </c>
      <c r="F7" s="1132" t="s">
        <v>10</v>
      </c>
      <c r="G7" s="1132" t="s">
        <v>11</v>
      </c>
      <c r="H7" s="1135" t="s">
        <v>12</v>
      </c>
      <c r="I7" s="1132" t="s">
        <v>13</v>
      </c>
      <c r="J7" s="1132" t="s">
        <v>14</v>
      </c>
      <c r="K7" s="1122" t="s">
        <v>15</v>
      </c>
      <c r="L7" s="1110" t="s">
        <v>16</v>
      </c>
      <c r="M7" s="1110"/>
      <c r="N7" s="1110"/>
      <c r="O7" s="1110"/>
      <c r="P7" s="1111"/>
      <c r="Q7" s="267"/>
      <c r="R7" s="1112" t="s">
        <v>17</v>
      </c>
      <c r="S7" s="1113"/>
      <c r="T7" s="1114"/>
    </row>
    <row r="8" spans="1:21" ht="48" customHeight="1">
      <c r="A8" s="1133"/>
      <c r="B8" s="1133"/>
      <c r="C8" s="1133"/>
      <c r="D8" s="1133"/>
      <c r="E8" s="1133"/>
      <c r="F8" s="1133"/>
      <c r="G8" s="1133"/>
      <c r="H8" s="1136"/>
      <c r="I8" s="1133"/>
      <c r="J8" s="1133"/>
      <c r="K8" s="1123"/>
      <c r="L8" s="313" t="s">
        <v>18</v>
      </c>
      <c r="M8" s="1115" t="s">
        <v>19</v>
      </c>
      <c r="N8" s="1116"/>
      <c r="O8" s="1116"/>
      <c r="P8" s="1117"/>
      <c r="Q8" s="267"/>
      <c r="R8" s="1118" t="s">
        <v>20</v>
      </c>
      <c r="S8" s="1118" t="s">
        <v>21</v>
      </c>
      <c r="T8" s="1120" t="s">
        <v>22</v>
      </c>
    </row>
    <row r="9" spans="1:21" ht="45" customHeight="1" thickBot="1">
      <c r="A9" s="1134"/>
      <c r="B9" s="1134"/>
      <c r="C9" s="1134"/>
      <c r="D9" s="1134"/>
      <c r="E9" s="1134"/>
      <c r="F9" s="1134"/>
      <c r="G9" s="1134"/>
      <c r="H9" s="1137"/>
      <c r="I9" s="1134"/>
      <c r="J9" s="1134"/>
      <c r="K9" s="1124"/>
      <c r="L9" s="314" t="s">
        <v>23</v>
      </c>
      <c r="M9" s="318" t="s">
        <v>24</v>
      </c>
      <c r="N9" s="318" t="s">
        <v>25</v>
      </c>
      <c r="O9" s="318" t="s">
        <v>26</v>
      </c>
      <c r="P9" s="319" t="s">
        <v>27</v>
      </c>
      <c r="Q9" s="267"/>
      <c r="R9" s="1119"/>
      <c r="S9" s="1119"/>
      <c r="T9" s="1121"/>
    </row>
    <row r="10" spans="1:21" s="152" customFormat="1" ht="127.5" customHeight="1" thickBot="1">
      <c r="A10" s="1098" t="s">
        <v>28</v>
      </c>
      <c r="B10" s="1100" t="s">
        <v>29</v>
      </c>
      <c r="C10" s="1102">
        <v>0.45</v>
      </c>
      <c r="D10" s="282" t="s">
        <v>30</v>
      </c>
      <c r="E10" s="284">
        <f>$C$10/3</f>
        <v>0.15</v>
      </c>
      <c r="F10" s="290" t="s">
        <v>31</v>
      </c>
      <c r="G10" s="287">
        <v>0.75</v>
      </c>
      <c r="H10" s="291" t="s">
        <v>32</v>
      </c>
      <c r="I10" s="282" t="s">
        <v>18</v>
      </c>
      <c r="J10" s="292" t="s">
        <v>33</v>
      </c>
      <c r="K10" s="282" t="s">
        <v>34</v>
      </c>
      <c r="L10" s="315" t="e">
        <f>'IND. DEG'!B55</f>
        <v>#DIV/0!</v>
      </c>
      <c r="M10" s="299" t="s">
        <v>35</v>
      </c>
      <c r="N10" s="300" t="s">
        <v>35</v>
      </c>
      <c r="O10" s="300" t="s">
        <v>35</v>
      </c>
      <c r="P10" s="301" t="s">
        <v>35</v>
      </c>
      <c r="Q10" s="268"/>
      <c r="R10" s="305" t="e">
        <f>SUM(L10)/1</f>
        <v>#DIV/0!</v>
      </c>
      <c r="S10" s="326" t="e">
        <f t="shared" ref="S10:S15" si="0">R10*E10/100%</f>
        <v>#DIV/0!</v>
      </c>
      <c r="T10" s="1104" t="e">
        <f>SUM(S10:S13)</f>
        <v>#DIV/0!</v>
      </c>
      <c r="U10" s="151"/>
    </row>
    <row r="11" spans="1:21" s="152" customFormat="1" ht="108.75" customHeight="1" thickBot="1">
      <c r="A11" s="1098"/>
      <c r="B11" s="1100"/>
      <c r="C11" s="1102"/>
      <c r="D11" s="293" t="s">
        <v>36</v>
      </c>
      <c r="E11" s="283">
        <f>$C$10/3</f>
        <v>0.15</v>
      </c>
      <c r="F11" s="285" t="s">
        <v>37</v>
      </c>
      <c r="G11" s="286">
        <v>0.75</v>
      </c>
      <c r="H11" s="294" t="s">
        <v>32</v>
      </c>
      <c r="I11" s="293" t="s">
        <v>38</v>
      </c>
      <c r="J11" s="289" t="s">
        <v>39</v>
      </c>
      <c r="K11" s="293" t="s">
        <v>40</v>
      </c>
      <c r="L11" s="270" t="s">
        <v>35</v>
      </c>
      <c r="M11" s="320" t="e">
        <f>'IND. GAG'!L93</f>
        <v>#DIV/0!</v>
      </c>
      <c r="N11" s="321" t="e">
        <f>'IND. GAG'!L220</f>
        <v>#DIV/0!</v>
      </c>
      <c r="O11" s="320" t="e">
        <f>'IND. GAG'!L347</f>
        <v>#DIV/0!</v>
      </c>
      <c r="P11" s="322" t="e">
        <f>'IND. GAG'!L472</f>
        <v>#DIV/0!</v>
      </c>
      <c r="Q11" s="268"/>
      <c r="R11" s="306" t="e">
        <f>SUM(M11:P11)/4</f>
        <v>#DIV/0!</v>
      </c>
      <c r="S11" s="327" t="e">
        <f t="shared" si="0"/>
        <v>#DIV/0!</v>
      </c>
      <c r="T11" s="1105"/>
      <c r="U11" s="151"/>
    </row>
    <row r="12" spans="1:21" s="152" customFormat="1" ht="60.75" thickBot="1">
      <c r="A12" s="1098"/>
      <c r="B12" s="1100"/>
      <c r="C12" s="1102"/>
      <c r="D12" s="282" t="s">
        <v>41</v>
      </c>
      <c r="E12" s="284">
        <v>0.1</v>
      </c>
      <c r="F12" s="290" t="s">
        <v>42</v>
      </c>
      <c r="G12" s="287">
        <v>0.6</v>
      </c>
      <c r="H12" s="291" t="s">
        <v>32</v>
      </c>
      <c r="I12" s="282" t="s">
        <v>38</v>
      </c>
      <c r="J12" s="292" t="s">
        <v>43</v>
      </c>
      <c r="K12" s="282" t="s">
        <v>44</v>
      </c>
      <c r="L12" s="271" t="s">
        <v>35</v>
      </c>
      <c r="M12" s="323" t="e">
        <f>'IND. GCG'!L77</f>
        <v>#DIV/0!</v>
      </c>
      <c r="N12" s="324" t="e">
        <f>'IND. GCG'!L158</f>
        <v>#DIV/0!</v>
      </c>
      <c r="O12" s="323" t="e">
        <f>'IND. GCG'!L247</f>
        <v>#DIV/0!</v>
      </c>
      <c r="P12" s="325" t="e">
        <f>'IND. GCG'!L328</f>
        <v>#DIV/0!</v>
      </c>
      <c r="Q12" s="268"/>
      <c r="R12" s="308" t="e">
        <f>SUM(M12:P12)/4</f>
        <v>#DIV/0!</v>
      </c>
      <c r="S12" s="328" t="e">
        <f t="shared" si="0"/>
        <v>#DIV/0!</v>
      </c>
      <c r="T12" s="1105"/>
      <c r="U12" s="151"/>
    </row>
    <row r="13" spans="1:21" s="154" customFormat="1" ht="111" customHeight="1" thickBot="1">
      <c r="A13" s="1098"/>
      <c r="B13" s="1101"/>
      <c r="C13" s="1103"/>
      <c r="D13" s="293" t="s">
        <v>45</v>
      </c>
      <c r="E13" s="283">
        <f>$C$15/5</f>
        <v>0.05</v>
      </c>
      <c r="F13" s="285" t="s">
        <v>46</v>
      </c>
      <c r="G13" s="286">
        <v>0.75</v>
      </c>
      <c r="H13" s="294" t="s">
        <v>32</v>
      </c>
      <c r="I13" s="293" t="s">
        <v>18</v>
      </c>
      <c r="J13" s="289" t="s">
        <v>47</v>
      </c>
      <c r="K13" s="293" t="s">
        <v>48</v>
      </c>
      <c r="L13" s="316">
        <f>'IND. IME'!B32</f>
        <v>0</v>
      </c>
      <c r="M13" s="302" t="s">
        <v>35</v>
      </c>
      <c r="N13" s="303" t="s">
        <v>35</v>
      </c>
      <c r="O13" s="303" t="s">
        <v>35</v>
      </c>
      <c r="P13" s="304" t="s">
        <v>35</v>
      </c>
      <c r="Q13" s="268"/>
      <c r="R13" s="307">
        <f>SUM(L13)</f>
        <v>0</v>
      </c>
      <c r="S13" s="329">
        <f t="shared" si="0"/>
        <v>0</v>
      </c>
      <c r="T13" s="1106"/>
      <c r="U13" s="153"/>
    </row>
    <row r="14" spans="1:21" s="152" customFormat="1" ht="144.75" customHeight="1" thickBot="1">
      <c r="A14" s="1098"/>
      <c r="B14" s="278" t="s">
        <v>49</v>
      </c>
      <c r="C14" s="280">
        <v>0.3</v>
      </c>
      <c r="D14" s="282" t="s">
        <v>30</v>
      </c>
      <c r="E14" s="284">
        <f>$C$14/1</f>
        <v>0.3</v>
      </c>
      <c r="F14" s="290" t="s">
        <v>50</v>
      </c>
      <c r="G14" s="287">
        <v>0.8</v>
      </c>
      <c r="H14" s="291" t="s">
        <v>32</v>
      </c>
      <c r="I14" s="284" t="s">
        <v>18</v>
      </c>
      <c r="J14" s="292" t="s">
        <v>33</v>
      </c>
      <c r="K14" s="282" t="s">
        <v>51</v>
      </c>
      <c r="L14" s="315" t="e">
        <f>'IND. DEG'!B55</f>
        <v>#DIV/0!</v>
      </c>
      <c r="M14" s="272" t="s">
        <v>35</v>
      </c>
      <c r="N14" s="273" t="s">
        <v>35</v>
      </c>
      <c r="O14" s="273" t="s">
        <v>35</v>
      </c>
      <c r="P14" s="274" t="s">
        <v>35</v>
      </c>
      <c r="Q14" s="268"/>
      <c r="R14" s="269" t="e">
        <f>SUM(L14)/1</f>
        <v>#DIV/0!</v>
      </c>
      <c r="S14" s="330" t="e">
        <f t="shared" si="0"/>
        <v>#DIV/0!</v>
      </c>
      <c r="T14" s="332" t="e">
        <f>SUM(S14:S14)</f>
        <v>#DIV/0!</v>
      </c>
      <c r="U14" s="151"/>
    </row>
    <row r="15" spans="1:21" s="152" customFormat="1" ht="168.75" customHeight="1" thickBot="1">
      <c r="A15" s="1099"/>
      <c r="B15" s="279" t="s">
        <v>52</v>
      </c>
      <c r="C15" s="281">
        <v>0.25</v>
      </c>
      <c r="D15" s="295" t="s">
        <v>53</v>
      </c>
      <c r="E15" s="296">
        <v>0.25</v>
      </c>
      <c r="F15" s="297" t="s">
        <v>54</v>
      </c>
      <c r="G15" s="298">
        <v>0.85</v>
      </c>
      <c r="H15" s="288" t="s">
        <v>32</v>
      </c>
      <c r="I15" s="284" t="s">
        <v>18</v>
      </c>
      <c r="J15" s="282" t="s">
        <v>55</v>
      </c>
      <c r="K15" s="295" t="s">
        <v>56</v>
      </c>
      <c r="L15" s="317">
        <f>'HRM. SGC'!B116</f>
        <v>1</v>
      </c>
      <c r="M15" s="275" t="s">
        <v>35</v>
      </c>
      <c r="N15" s="276" t="s">
        <v>35</v>
      </c>
      <c r="O15" s="276" t="s">
        <v>35</v>
      </c>
      <c r="P15" s="277" t="s">
        <v>35</v>
      </c>
      <c r="Q15" s="268"/>
      <c r="R15" s="309">
        <f>SUM(L15)/1</f>
        <v>1</v>
      </c>
      <c r="S15" s="331">
        <f t="shared" si="0"/>
        <v>0.25</v>
      </c>
      <c r="T15" s="333">
        <f>SUM(S15:S15)</f>
        <v>0.25</v>
      </c>
      <c r="U15" s="151"/>
    </row>
    <row r="16" spans="1:21" s="163" customFormat="1" ht="27" customHeight="1" thickBot="1">
      <c r="A16" s="155" t="s">
        <v>57</v>
      </c>
      <c r="B16" s="156"/>
      <c r="C16" s="311">
        <f>SUM(C10:C15)</f>
        <v>1</v>
      </c>
      <c r="D16" s="157"/>
      <c r="E16" s="310">
        <f>SUM(E10:E15)</f>
        <v>1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9"/>
      <c r="Q16" s="160"/>
      <c r="R16" s="161"/>
      <c r="S16" s="334" t="e">
        <f>SUM(S10:S15)</f>
        <v>#DIV/0!</v>
      </c>
      <c r="T16" s="335" t="e">
        <f>SUM(T10:T15)</f>
        <v>#DIV/0!</v>
      </c>
      <c r="U16" s="162"/>
    </row>
    <row r="17" spans="1:19" s="154" customFormat="1" thickBot="1">
      <c r="D17" s="164"/>
      <c r="E17" s="164"/>
    </row>
    <row r="18" spans="1:19" s="154" customFormat="1" ht="51" customHeight="1" thickBot="1">
      <c r="A18" s="1107" t="s">
        <v>58</v>
      </c>
      <c r="B18" s="1108"/>
      <c r="C18" s="1108"/>
      <c r="D18" s="1108"/>
      <c r="E18" s="1109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  <row r="19" spans="1:19" s="154" customFormat="1" ht="114.75" customHeight="1">
      <c r="A19" s="1088" t="s">
        <v>59</v>
      </c>
      <c r="B19" s="1089"/>
      <c r="C19" s="1090" t="s">
        <v>60</v>
      </c>
      <c r="D19" s="1091"/>
      <c r="E19" s="312" t="s">
        <v>61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S19" s="166"/>
    </row>
    <row r="20" spans="1:19" s="154" customFormat="1" ht="26.25" customHeight="1">
      <c r="A20" s="167" t="s">
        <v>62</v>
      </c>
      <c r="B20" s="168">
        <f>C10</f>
        <v>0.45</v>
      </c>
      <c r="C20" s="1092" t="e">
        <f>T10</f>
        <v>#DIV/0!</v>
      </c>
      <c r="D20" s="1093"/>
      <c r="E20" s="169" t="e">
        <f>C20*B23/B20</f>
        <v>#DIV/0!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</row>
    <row r="21" spans="1:19" s="154" customFormat="1" ht="21" customHeight="1">
      <c r="A21" s="170" t="s">
        <v>63</v>
      </c>
      <c r="B21" s="171">
        <f>C14</f>
        <v>0.3</v>
      </c>
      <c r="C21" s="1094" t="e">
        <f>T14</f>
        <v>#DIV/0!</v>
      </c>
      <c r="D21" s="1095"/>
      <c r="E21" s="172" t="e">
        <f>C21*B23/B21</f>
        <v>#DIV/0!</v>
      </c>
    </row>
    <row r="22" spans="1:19" s="154" customFormat="1" ht="25.5" customHeight="1" thickBot="1">
      <c r="A22" s="170" t="s">
        <v>64</v>
      </c>
      <c r="B22" s="171">
        <f>C15</f>
        <v>0.25</v>
      </c>
      <c r="C22" s="1096">
        <f>T15</f>
        <v>0.25</v>
      </c>
      <c r="D22" s="1097"/>
      <c r="E22" s="173">
        <f>C22*B23/B22</f>
        <v>1</v>
      </c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</row>
    <row r="23" spans="1:19" s="154" customFormat="1" ht="16.5" thickBot="1">
      <c r="A23" s="175" t="s">
        <v>65</v>
      </c>
      <c r="B23" s="176">
        <f>SUM(B20:B22)</f>
        <v>1</v>
      </c>
      <c r="C23" s="1084" t="e">
        <f>SUM(C20:C22)</f>
        <v>#DIV/0!</v>
      </c>
      <c r="D23" s="1085"/>
      <c r="E23" s="177" t="e">
        <f>SUM(E20:E22)/3</f>
        <v>#DIV/0!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</row>
    <row r="24" spans="1:19" s="154" customFormat="1" ht="14.25">
      <c r="B24" s="165"/>
      <c r="C24" s="165"/>
      <c r="D24" s="164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</row>
    <row r="25" spans="1:19" s="154" customFormat="1" ht="14.25">
      <c r="B25" s="165"/>
      <c r="C25" s="165"/>
      <c r="D25" s="164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</row>
    <row r="26" spans="1:19" s="154" customFormat="1" ht="14.25">
      <c r="B26" s="165"/>
      <c r="C26" s="165"/>
      <c r="D26" s="164"/>
      <c r="E26" s="164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9" s="154" customFormat="1" ht="14.25">
      <c r="B27" s="165"/>
      <c r="C27" s="165"/>
      <c r="D27" s="164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  <row r="28" spans="1:19" s="154" customFormat="1" ht="12.75">
      <c r="A28" s="1086"/>
      <c r="B28" s="1086"/>
      <c r="C28" s="1086"/>
      <c r="D28" s="1086"/>
      <c r="E28" s="1086"/>
      <c r="F28" s="1086"/>
      <c r="G28" s="1086"/>
      <c r="H28" s="1086"/>
      <c r="I28" s="1086"/>
      <c r="J28" s="1086"/>
      <c r="K28" s="1086"/>
      <c r="L28" s="1086"/>
      <c r="M28" s="1086"/>
      <c r="N28" s="1086"/>
      <c r="O28" s="1086"/>
      <c r="P28" s="1086"/>
    </row>
    <row r="29" spans="1:19" s="154" customFormat="1" ht="12.75">
      <c r="B29" s="1087" t="s">
        <v>66</v>
      </c>
      <c r="C29" s="1087"/>
      <c r="D29" s="1087"/>
      <c r="E29" s="1087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</row>
    <row r="30" spans="1:19" s="154" customFormat="1" ht="12.75">
      <c r="B30" s="1083" t="s">
        <v>67</v>
      </c>
      <c r="C30" s="1083"/>
      <c r="D30" s="1083"/>
      <c r="E30" s="1083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</row>
    <row r="31" spans="1:19" s="154" customFormat="1" ht="12.75">
      <c r="B31" s="1083" t="s">
        <v>68</v>
      </c>
      <c r="C31" s="1083"/>
      <c r="D31" s="1083"/>
      <c r="E31" s="1083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</row>
    <row r="32" spans="1:19" s="154" customFormat="1" ht="12.75">
      <c r="B32" s="1082" t="s">
        <v>69</v>
      </c>
      <c r="C32" s="1082"/>
      <c r="D32" s="1082"/>
      <c r="E32" s="1082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2:16" s="154" customFormat="1" ht="12.75">
      <c r="B33" s="1082"/>
      <c r="C33" s="1082"/>
      <c r="D33" s="1082"/>
      <c r="E33" s="1082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</row>
    <row r="34" spans="2:16" s="154" customFormat="1" ht="12.75">
      <c r="B34" s="1083" t="s">
        <v>70</v>
      </c>
      <c r="C34" s="1083"/>
      <c r="D34" s="1083"/>
      <c r="E34" s="1083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</row>
    <row r="35" spans="2:16" s="154" customFormat="1" ht="14.25">
      <c r="B35" s="165"/>
      <c r="C35" s="165"/>
      <c r="D35" s="164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  <row r="36" spans="2:16" s="154" customFormat="1" ht="14.25">
      <c r="B36" s="165"/>
      <c r="C36" s="165"/>
      <c r="D36" s="164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</row>
    <row r="37" spans="2:16" s="154" customFormat="1" ht="14.25">
      <c r="B37" s="165"/>
      <c r="C37" s="165"/>
      <c r="D37" s="164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</row>
    <row r="38" spans="2:16" s="154" customFormat="1" ht="14.25">
      <c r="B38" s="165"/>
      <c r="C38" s="165"/>
      <c r="D38" s="164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2:16" s="154" customFormat="1" ht="14.25">
      <c r="B39" s="165"/>
      <c r="C39" s="165"/>
      <c r="D39" s="164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2:16" s="154" customFormat="1" ht="14.25">
      <c r="B40" s="165"/>
      <c r="C40" s="165"/>
      <c r="D40" s="164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2:16" s="154" customFormat="1" ht="14.25">
      <c r="B41" s="165"/>
      <c r="C41" s="165"/>
      <c r="D41" s="164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>
      <c r="B42" s="178"/>
      <c r="C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</row>
    <row r="43" spans="2:16">
      <c r="B43" s="178"/>
      <c r="C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</row>
    <row r="44" spans="2:16">
      <c r="B44" s="178"/>
      <c r="C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</row>
    <row r="45" spans="2:16">
      <c r="B45" s="178"/>
      <c r="C45" s="179"/>
      <c r="D45" s="180"/>
      <c r="E45" s="180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</row>
    <row r="46" spans="2:16">
      <c r="B46" s="178"/>
      <c r="C46" s="179"/>
      <c r="D46" s="180"/>
      <c r="E46" s="180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</row>
    <row r="47" spans="2:16">
      <c r="B47" s="178"/>
      <c r="C47" s="179"/>
      <c r="D47" s="180"/>
      <c r="E47" s="180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</row>
    <row r="48" spans="2:16">
      <c r="B48" s="178"/>
      <c r="C48" s="179"/>
      <c r="D48" s="180"/>
      <c r="E48" s="180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</row>
    <row r="49" spans="2:16">
      <c r="B49" s="178"/>
      <c r="C49" s="179"/>
      <c r="D49" s="180"/>
      <c r="E49" s="180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</row>
    <row r="50" spans="2:16">
      <c r="B50" s="178"/>
      <c r="C50" s="179"/>
      <c r="D50" s="180"/>
      <c r="E50" s="180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</row>
    <row r="51" spans="2:16">
      <c r="B51" s="178"/>
      <c r="C51" s="179"/>
      <c r="D51" s="180"/>
      <c r="E51" s="180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2:16">
      <c r="B52" s="178"/>
      <c r="C52" s="179"/>
      <c r="D52" s="180"/>
      <c r="E52" s="180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</row>
    <row r="53" spans="2:16">
      <c r="B53" s="178"/>
      <c r="C53" s="179"/>
      <c r="D53" s="180"/>
      <c r="E53" s="180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2:16">
      <c r="B54" s="178"/>
      <c r="C54" s="179"/>
      <c r="D54" s="180"/>
      <c r="E54" s="180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2:16">
      <c r="B55" s="178"/>
      <c r="C55" s="179"/>
      <c r="D55" s="180"/>
      <c r="E55" s="180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</row>
    <row r="56" spans="2:16">
      <c r="B56" s="178"/>
      <c r="C56" s="179"/>
      <c r="D56" s="180"/>
      <c r="E56" s="180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2:16">
      <c r="B57" s="178"/>
      <c r="C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2:16">
      <c r="B58" s="178"/>
      <c r="C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</row>
    <row r="59" spans="2:16">
      <c r="B59" s="178"/>
      <c r="C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</row>
    <row r="60" spans="2:16">
      <c r="B60" s="178"/>
      <c r="C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</row>
    <row r="61" spans="2:16">
      <c r="B61" s="178"/>
      <c r="C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</row>
    <row r="62" spans="2:16">
      <c r="B62" s="178"/>
      <c r="C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</row>
    <row r="63" spans="2:16">
      <c r="B63" s="178"/>
      <c r="C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</row>
    <row r="64" spans="2:16">
      <c r="B64" s="178"/>
      <c r="C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</row>
    <row r="65" spans="2:16">
      <c r="B65" s="178"/>
      <c r="C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</row>
    <row r="66" spans="2:16">
      <c r="B66" s="178"/>
      <c r="C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</row>
    <row r="67" spans="2:16">
      <c r="B67" s="178"/>
      <c r="C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</row>
    <row r="68" spans="2:16">
      <c r="B68" s="178"/>
      <c r="C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</row>
    <row r="69" spans="2:16">
      <c r="B69" s="178"/>
      <c r="C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</row>
    <row r="70" spans="2:16">
      <c r="B70" s="178"/>
      <c r="C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</row>
    <row r="71" spans="2:16">
      <c r="B71" s="178"/>
      <c r="C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</row>
    <row r="72" spans="2:16">
      <c r="B72" s="178"/>
      <c r="C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</row>
    <row r="73" spans="2:16">
      <c r="B73" s="178"/>
      <c r="C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</row>
    <row r="74" spans="2:16">
      <c r="B74" s="178"/>
      <c r="C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</row>
    <row r="75" spans="2:16">
      <c r="B75" s="178"/>
      <c r="C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</row>
    <row r="76" spans="2:16">
      <c r="B76" s="178"/>
      <c r="C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</row>
    <row r="77" spans="2:16">
      <c r="B77" s="178"/>
      <c r="C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</row>
    <row r="78" spans="2:16">
      <c r="B78" s="178"/>
      <c r="C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</row>
    <row r="79" spans="2:16">
      <c r="B79" s="178"/>
      <c r="C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</row>
    <row r="80" spans="2:16">
      <c r="B80" s="178"/>
      <c r="C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</row>
    <row r="81" spans="2:16">
      <c r="B81" s="178"/>
      <c r="C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</row>
    <row r="82" spans="2:16">
      <c r="B82" s="178"/>
      <c r="C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</row>
    <row r="83" spans="2:16">
      <c r="B83" s="178"/>
      <c r="C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</row>
    <row r="84" spans="2:16">
      <c r="B84" s="178"/>
      <c r="C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</row>
    <row r="85" spans="2:16">
      <c r="B85" s="178"/>
      <c r="C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</row>
    <row r="86" spans="2:16">
      <c r="B86" s="178"/>
      <c r="C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</row>
    <row r="87" spans="2:16">
      <c r="B87" s="178"/>
      <c r="C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</row>
    <row r="88" spans="2:16">
      <c r="B88" s="178"/>
      <c r="C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</row>
    <row r="89" spans="2:16">
      <c r="B89" s="178"/>
      <c r="C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</row>
  </sheetData>
  <mergeCells count="39">
    <mergeCell ref="K7:K9"/>
    <mergeCell ref="A1:T1"/>
    <mergeCell ref="A2:T2"/>
    <mergeCell ref="A3:T3"/>
    <mergeCell ref="A6:P6"/>
    <mergeCell ref="R6:T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L7:P7"/>
    <mergeCell ref="R7:T7"/>
    <mergeCell ref="M8:P8"/>
    <mergeCell ref="R8:R9"/>
    <mergeCell ref="S8:S9"/>
    <mergeCell ref="T8:T9"/>
    <mergeCell ref="A10:A15"/>
    <mergeCell ref="B10:B13"/>
    <mergeCell ref="C10:C13"/>
    <mergeCell ref="T10:T13"/>
    <mergeCell ref="A18:E18"/>
    <mergeCell ref="A19:B19"/>
    <mergeCell ref="C19:D19"/>
    <mergeCell ref="C20:D20"/>
    <mergeCell ref="C21:D21"/>
    <mergeCell ref="C22:D22"/>
    <mergeCell ref="B32:E33"/>
    <mergeCell ref="B34:E34"/>
    <mergeCell ref="C23:D23"/>
    <mergeCell ref="A28:P28"/>
    <mergeCell ref="B29:E29"/>
    <mergeCell ref="B30:E30"/>
    <mergeCell ref="B31:E31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PBrush" shapeId="7557121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0</xdr:col>
                <xdr:colOff>933450</xdr:colOff>
                <xdr:row>3</xdr:row>
                <xdr:rowOff>104775</xdr:rowOff>
              </to>
            </anchor>
          </objectPr>
        </oleObject>
      </mc:Choice>
      <mc:Fallback>
        <oleObject progId="PBrush" shapeId="7557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9"/>
  <sheetViews>
    <sheetView zoomScale="90" zoomScaleNormal="90" workbookViewId="0">
      <selection activeCell="K9" sqref="K9:M9"/>
    </sheetView>
  </sheetViews>
  <sheetFormatPr defaultColWidth="9.140625" defaultRowHeight="12.75"/>
  <cols>
    <col min="1" max="1" width="18.85546875" customWidth="1"/>
    <col min="2" max="2" width="11" style="246" bestFit="1" customWidth="1"/>
    <col min="3" max="4" width="11.42578125" customWidth="1"/>
    <col min="5" max="5" width="12.5703125" customWidth="1"/>
    <col min="6" max="256" width="11.42578125" customWidth="1"/>
  </cols>
  <sheetData>
    <row r="1" spans="1:16" ht="15.75" customHeight="1">
      <c r="A1" s="1153" t="s">
        <v>0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  <c r="N1" s="1153"/>
      <c r="O1" s="7"/>
      <c r="P1" s="7"/>
    </row>
    <row r="2" spans="1:16" ht="15" customHeight="1">
      <c r="A2" s="1153" t="s">
        <v>1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7"/>
      <c r="P2" s="7"/>
    </row>
    <row r="3" spans="1:16" ht="15" customHeight="1">
      <c r="A3" s="1153" t="s">
        <v>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  <c r="N3" s="1153"/>
      <c r="O3" s="7"/>
      <c r="P3" s="7"/>
    </row>
    <row r="4" spans="1:16">
      <c r="A4" s="1"/>
      <c r="B4" s="23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/>
      <c r="P4" s="7"/>
    </row>
    <row r="5" spans="1:16" ht="20.25" customHeight="1" thickBot="1">
      <c r="A5" s="1"/>
      <c r="B5" s="23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/>
      <c r="P5" s="7"/>
    </row>
    <row r="6" spans="1:16" ht="22.5" customHeight="1" thickBot="1">
      <c r="A6" s="1161" t="s">
        <v>71</v>
      </c>
      <c r="B6" s="1162"/>
      <c r="C6" s="1162"/>
      <c r="D6" s="1162"/>
      <c r="E6" s="1162"/>
      <c r="F6" s="1162"/>
      <c r="G6" s="1162"/>
      <c r="H6" s="1162"/>
      <c r="I6" s="1162"/>
      <c r="J6" s="1162"/>
      <c r="K6" s="1162"/>
      <c r="L6" s="1162"/>
      <c r="M6" s="1163"/>
      <c r="N6" s="7"/>
      <c r="O6" s="7"/>
      <c r="P6" s="7"/>
    </row>
    <row r="7" spans="1:16" ht="24" customHeight="1" thickBot="1">
      <c r="A7" s="1154" t="s">
        <v>72</v>
      </c>
      <c r="B7" s="1155"/>
      <c r="C7" s="1155"/>
      <c r="D7" s="1155"/>
      <c r="E7" s="1155"/>
      <c r="F7" s="1156"/>
      <c r="G7" s="1155" t="s">
        <v>73</v>
      </c>
      <c r="H7" s="1155"/>
      <c r="I7" s="1155"/>
      <c r="J7" s="1155"/>
      <c r="K7" s="1155"/>
      <c r="L7" s="1155"/>
      <c r="M7" s="1156"/>
      <c r="N7" s="7"/>
      <c r="O7" s="7"/>
      <c r="P7" s="7"/>
    </row>
    <row r="8" spans="1:16" ht="15.75" thickBot="1">
      <c r="A8" s="338" t="s">
        <v>74</v>
      </c>
      <c r="B8" s="1157" t="s">
        <v>30</v>
      </c>
      <c r="C8" s="1158"/>
      <c r="D8" s="1158"/>
      <c r="E8" s="1158"/>
      <c r="F8" s="1164" t="s">
        <v>75</v>
      </c>
      <c r="G8" s="1165"/>
      <c r="H8" s="1159" t="s">
        <v>76</v>
      </c>
      <c r="I8" s="1160"/>
      <c r="J8" s="1140" t="s">
        <v>77</v>
      </c>
      <c r="K8" s="1141"/>
      <c r="L8" s="1159"/>
      <c r="M8" s="1160"/>
      <c r="N8" s="7"/>
      <c r="O8" s="7"/>
      <c r="P8" s="7"/>
    </row>
    <row r="9" spans="1:16" ht="24" customHeight="1" thickBot="1">
      <c r="A9" s="339" t="s">
        <v>78</v>
      </c>
      <c r="B9" s="1138"/>
      <c r="C9" s="1139"/>
      <c r="D9" s="1140" t="s">
        <v>79</v>
      </c>
      <c r="E9" s="1141"/>
      <c r="F9" s="1142"/>
      <c r="G9" s="1143"/>
      <c r="H9" s="1173" t="s">
        <v>80</v>
      </c>
      <c r="I9" s="1174"/>
      <c r="J9" s="1174"/>
      <c r="K9" s="1144" t="s">
        <v>81</v>
      </c>
      <c r="L9" s="1144"/>
      <c r="M9" s="1145"/>
      <c r="N9" s="7"/>
      <c r="O9" s="7"/>
      <c r="P9" s="7"/>
    </row>
    <row r="10" spans="1:16" ht="37.5" customHeight="1" thickBot="1">
      <c r="A10" s="346" t="s">
        <v>82</v>
      </c>
      <c r="B10" s="1146" t="s">
        <v>83</v>
      </c>
      <c r="C10" s="1147"/>
      <c r="D10" s="1148"/>
      <c r="E10" s="1147"/>
      <c r="F10" s="1147"/>
      <c r="G10" s="1147"/>
      <c r="H10" s="1147"/>
      <c r="I10" s="1147"/>
      <c r="J10" s="1147"/>
      <c r="K10" s="1147"/>
      <c r="L10" s="1147"/>
      <c r="M10" s="1149"/>
      <c r="N10" s="7"/>
      <c r="O10" s="7"/>
      <c r="P10" s="7"/>
    </row>
    <row r="11" spans="1:16" ht="45.75" customHeight="1" thickBot="1">
      <c r="A11" s="347" t="s">
        <v>84</v>
      </c>
      <c r="B11" s="336">
        <v>0.9</v>
      </c>
      <c r="C11" s="375" t="s">
        <v>85</v>
      </c>
      <c r="D11" s="337">
        <v>0.8</v>
      </c>
      <c r="E11" s="1150" t="s">
        <v>86</v>
      </c>
      <c r="F11" s="1150"/>
      <c r="G11" s="1150"/>
      <c r="H11" s="1151" t="s">
        <v>87</v>
      </c>
      <c r="I11" s="1151"/>
      <c r="J11" s="1151"/>
      <c r="K11" s="1151"/>
      <c r="L11" s="1151"/>
      <c r="M11" s="1152"/>
      <c r="N11" s="7"/>
      <c r="O11" s="7"/>
      <c r="P11" s="11"/>
    </row>
    <row r="12" spans="1:16" ht="21" customHeight="1">
      <c r="A12" s="1166" t="s">
        <v>88</v>
      </c>
      <c r="B12" s="340"/>
      <c r="C12" s="1168" t="s">
        <v>89</v>
      </c>
      <c r="D12" s="1169"/>
      <c r="E12" s="1168"/>
      <c r="F12" s="1168"/>
      <c r="G12" s="1168"/>
      <c r="H12" s="1168"/>
      <c r="I12" s="1168"/>
      <c r="J12" s="1170" t="s">
        <v>90</v>
      </c>
      <c r="K12" s="8"/>
      <c r="L12" s="9"/>
      <c r="M12" s="10"/>
      <c r="N12" s="7"/>
      <c r="O12" s="7"/>
      <c r="P12" s="7"/>
    </row>
    <row r="13" spans="1:16" ht="38.25" customHeight="1" thickBot="1">
      <c r="A13" s="1167"/>
      <c r="B13" s="341"/>
      <c r="C13" s="1172" t="s">
        <v>91</v>
      </c>
      <c r="D13" s="1172"/>
      <c r="E13" s="1172"/>
      <c r="F13" s="1172"/>
      <c r="G13" s="1172"/>
      <c r="H13" s="1172"/>
      <c r="I13" s="1172"/>
      <c r="J13" s="1171"/>
      <c r="K13" s="12"/>
      <c r="L13" s="13"/>
      <c r="M13" s="14"/>
      <c r="N13" s="7"/>
      <c r="O13" s="7"/>
      <c r="P13" s="183"/>
    </row>
    <row r="14" spans="1:16" ht="36" customHeight="1" thickBot="1">
      <c r="A14" s="346" t="s">
        <v>92</v>
      </c>
      <c r="B14" s="1196" t="s">
        <v>93</v>
      </c>
      <c r="C14" s="1197"/>
      <c r="D14" s="1197"/>
      <c r="E14" s="1197"/>
      <c r="F14" s="1197"/>
      <c r="G14" s="1197"/>
      <c r="H14" s="1197"/>
      <c r="I14" s="1197"/>
      <c r="J14" s="1197"/>
      <c r="K14" s="1197"/>
      <c r="L14" s="1197"/>
      <c r="M14" s="1198"/>
      <c r="N14" s="7"/>
      <c r="O14" s="7"/>
      <c r="P14" s="7"/>
    </row>
    <row r="15" spans="1:16" ht="32.25" customHeight="1" thickBot="1">
      <c r="A15" s="339" t="s">
        <v>94</v>
      </c>
      <c r="B15" s="1199" t="s">
        <v>95</v>
      </c>
      <c r="C15" s="1200"/>
      <c r="D15" s="1200"/>
      <c r="E15" s="1200"/>
      <c r="F15" s="1200"/>
      <c r="G15" s="1200"/>
      <c r="H15" s="1200"/>
      <c r="I15" s="1200"/>
      <c r="J15" s="1200"/>
      <c r="K15" s="1200"/>
      <c r="L15" s="1200"/>
      <c r="M15" s="1201"/>
      <c r="N15" s="7"/>
      <c r="O15" s="7"/>
      <c r="P15" s="7"/>
    </row>
    <row r="16" spans="1:16" ht="26.25" thickBot="1">
      <c r="A16" s="348" t="s">
        <v>96</v>
      </c>
      <c r="B16" s="1205" t="s">
        <v>97</v>
      </c>
      <c r="C16" s="1206"/>
      <c r="D16" s="1206"/>
      <c r="E16" s="1206"/>
      <c r="F16" s="1206"/>
      <c r="G16" s="1206"/>
      <c r="H16" s="1206"/>
      <c r="I16" s="1206"/>
      <c r="J16" s="1206"/>
      <c r="K16" s="1206"/>
      <c r="L16" s="1206"/>
      <c r="M16" s="1207"/>
      <c r="N16" s="7"/>
      <c r="O16" s="7"/>
      <c r="P16" s="7"/>
    </row>
    <row r="17" spans="1:16" ht="30.75" customHeight="1" thickBot="1">
      <c r="A17" s="1166" t="s">
        <v>98</v>
      </c>
      <c r="B17" s="1202" t="s">
        <v>18</v>
      </c>
      <c r="C17" s="1203"/>
      <c r="D17" s="1203"/>
      <c r="E17" s="1203"/>
      <c r="F17" s="1203"/>
      <c r="G17" s="1203"/>
      <c r="H17" s="1203"/>
      <c r="I17" s="1203"/>
      <c r="J17" s="1203"/>
      <c r="K17" s="1203"/>
      <c r="L17" s="1203"/>
      <c r="M17" s="1204"/>
      <c r="N17" s="7"/>
      <c r="O17" s="7"/>
      <c r="P17" s="7"/>
    </row>
    <row r="18" spans="1:16" ht="16.5" thickBot="1">
      <c r="A18" s="1175"/>
      <c r="B18" s="1208" t="e">
        <f>B55</f>
        <v>#DIV/0!</v>
      </c>
      <c r="C18" s="1209"/>
      <c r="D18" s="1209"/>
      <c r="E18" s="1209"/>
      <c r="F18" s="1209"/>
      <c r="G18" s="1209"/>
      <c r="H18" s="1209"/>
      <c r="I18" s="1209"/>
      <c r="J18" s="1209"/>
      <c r="K18" s="1209"/>
      <c r="L18" s="1209"/>
      <c r="M18" s="1210"/>
    </row>
    <row r="19" spans="1:16" ht="56.25" customHeight="1" thickBot="1">
      <c r="A19" s="1176" t="s">
        <v>99</v>
      </c>
      <c r="B19" s="1187" t="s">
        <v>100</v>
      </c>
      <c r="C19" s="1188"/>
      <c r="D19" s="1189"/>
      <c r="E19" s="1190"/>
      <c r="F19" s="1190"/>
      <c r="G19" s="1190"/>
      <c r="H19" s="1190"/>
      <c r="I19" s="1190"/>
      <c r="J19" s="1190"/>
      <c r="K19" s="1190"/>
      <c r="L19" s="1190"/>
      <c r="M19" s="1191"/>
    </row>
    <row r="20" spans="1:16" ht="60" customHeight="1" thickBot="1">
      <c r="A20" s="1177"/>
      <c r="B20" s="1192" t="s">
        <v>101</v>
      </c>
      <c r="C20" s="1193"/>
      <c r="D20" s="1246"/>
      <c r="E20" s="1247"/>
      <c r="F20" s="1247"/>
      <c r="G20" s="1247"/>
      <c r="H20" s="1247"/>
      <c r="I20" s="1247"/>
      <c r="J20" s="1247"/>
      <c r="K20" s="1247"/>
      <c r="L20" s="1247"/>
      <c r="M20" s="1248"/>
    </row>
    <row r="21" spans="1:16" ht="13.5" thickBot="1">
      <c r="A21" s="1178" t="s">
        <v>102</v>
      </c>
      <c r="B21" s="1179"/>
      <c r="C21" s="1179"/>
      <c r="D21" s="1179"/>
      <c r="E21" s="1179"/>
      <c r="F21" s="1179"/>
      <c r="G21" s="1179"/>
      <c r="H21" s="1179"/>
      <c r="I21" s="1179"/>
      <c r="J21" s="1179"/>
      <c r="K21" s="1179"/>
      <c r="L21" s="1179"/>
      <c r="M21" s="1180"/>
    </row>
    <row r="22" spans="1:16" ht="15" customHeight="1">
      <c r="A22" s="15"/>
      <c r="B22" s="23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6" ht="27" customHeight="1">
      <c r="A23" s="1181" t="s">
        <v>103</v>
      </c>
      <c r="B23" s="1182" t="s">
        <v>104</v>
      </c>
      <c r="C23" s="1194"/>
      <c r="D23" s="1194"/>
      <c r="E23" s="1183"/>
      <c r="F23" s="1181" t="s">
        <v>105</v>
      </c>
      <c r="G23" s="1181"/>
      <c r="H23" s="1181"/>
      <c r="I23" s="1181"/>
      <c r="J23" s="1181" t="s">
        <v>106</v>
      </c>
      <c r="K23" s="1181"/>
      <c r="L23" s="1182" t="s">
        <v>107</v>
      </c>
      <c r="M23" s="1183"/>
    </row>
    <row r="24" spans="1:16" ht="37.5" customHeight="1">
      <c r="A24" s="1181"/>
      <c r="B24" s="240" t="s">
        <v>108</v>
      </c>
      <c r="C24" s="1181" t="s">
        <v>109</v>
      </c>
      <c r="D24" s="1181"/>
      <c r="E24" s="1181"/>
      <c r="F24" s="1186" t="s">
        <v>110</v>
      </c>
      <c r="G24" s="1186"/>
      <c r="H24" s="1195" t="s">
        <v>111</v>
      </c>
      <c r="I24" s="1195"/>
      <c r="J24" s="1181"/>
      <c r="K24" s="1181"/>
      <c r="L24" s="1184"/>
      <c r="M24" s="1185"/>
    </row>
    <row r="25" spans="1:16" ht="75" customHeight="1">
      <c r="A25" s="18">
        <v>1</v>
      </c>
      <c r="B25" s="237"/>
      <c r="C25" s="1213"/>
      <c r="D25" s="1214"/>
      <c r="E25" s="1215"/>
      <c r="F25" s="1211"/>
      <c r="G25" s="1211"/>
      <c r="H25" s="1211"/>
      <c r="I25" s="1211"/>
      <c r="J25" s="1212"/>
      <c r="K25" s="1212"/>
      <c r="L25" s="1211"/>
      <c r="M25" s="1211"/>
    </row>
    <row r="26" spans="1:16" ht="48.75" customHeight="1">
      <c r="A26" s="18">
        <v>2</v>
      </c>
      <c r="B26" s="237"/>
      <c r="C26" s="1217"/>
      <c r="D26" s="1218"/>
      <c r="E26" s="1219"/>
      <c r="F26" s="1211"/>
      <c r="G26" s="1211"/>
      <c r="H26" s="1211"/>
      <c r="I26" s="1211"/>
      <c r="J26" s="1212"/>
      <c r="K26" s="1212"/>
      <c r="L26" s="1211"/>
      <c r="M26" s="1211"/>
    </row>
    <row r="27" spans="1:16" ht="63" customHeight="1">
      <c r="A27" s="18">
        <v>3</v>
      </c>
      <c r="B27" s="237"/>
      <c r="C27" s="1216"/>
      <c r="D27" s="1216"/>
      <c r="E27" s="1216"/>
      <c r="F27" s="1211"/>
      <c r="G27" s="1211"/>
      <c r="H27" s="1211"/>
      <c r="I27" s="1211"/>
      <c r="J27" s="1212"/>
      <c r="K27" s="1212"/>
      <c r="L27" s="1211"/>
      <c r="M27" s="1211"/>
    </row>
    <row r="28" spans="1:16" ht="53.25" customHeight="1">
      <c r="A28" s="18">
        <v>4</v>
      </c>
      <c r="B28" s="237"/>
      <c r="C28" s="1216"/>
      <c r="D28" s="1216"/>
      <c r="E28" s="1216"/>
      <c r="F28" s="1211"/>
      <c r="G28" s="1211"/>
      <c r="H28" s="1211"/>
      <c r="I28" s="1211"/>
      <c r="J28" s="1212"/>
      <c r="K28" s="1212"/>
      <c r="L28" s="1211"/>
      <c r="M28" s="1211"/>
    </row>
    <row r="29" spans="1:16" ht="42" customHeight="1">
      <c r="A29" s="18">
        <v>5</v>
      </c>
      <c r="B29" s="237"/>
      <c r="C29" s="1216"/>
      <c r="D29" s="1216"/>
      <c r="E29" s="1216"/>
      <c r="F29" s="1211"/>
      <c r="G29" s="1211"/>
      <c r="H29" s="1211"/>
      <c r="I29" s="1211"/>
      <c r="J29" s="1212"/>
      <c r="K29" s="1212"/>
      <c r="L29" s="1211"/>
      <c r="M29" s="1211"/>
    </row>
    <row r="30" spans="1:16" ht="39" customHeight="1">
      <c r="A30" s="18">
        <v>6</v>
      </c>
      <c r="B30" s="241"/>
      <c r="C30" s="1220"/>
      <c r="D30" s="1220"/>
      <c r="E30" s="1220"/>
      <c r="F30" s="1221"/>
      <c r="G30" s="1221"/>
      <c r="H30" s="1221"/>
      <c r="I30" s="1221"/>
      <c r="J30" s="1222"/>
      <c r="K30" s="1222"/>
      <c r="L30" s="1221"/>
      <c r="M30" s="1221"/>
    </row>
    <row r="31" spans="1:16" ht="36.75" customHeight="1">
      <c r="A31" s="18">
        <v>7</v>
      </c>
      <c r="B31" s="241"/>
      <c r="C31" s="1220"/>
      <c r="D31" s="1220"/>
      <c r="E31" s="1220"/>
      <c r="F31" s="1221"/>
      <c r="G31" s="1221"/>
      <c r="H31" s="1221"/>
      <c r="I31" s="1221"/>
      <c r="J31" s="1222"/>
      <c r="K31" s="1222"/>
      <c r="L31" s="1221"/>
      <c r="M31" s="1221"/>
    </row>
    <row r="32" spans="1:16" ht="32.25" customHeight="1">
      <c r="A32" s="18">
        <v>8</v>
      </c>
      <c r="B32" s="241"/>
      <c r="C32" s="1223"/>
      <c r="D32" s="1230"/>
      <c r="E32" s="1224"/>
      <c r="F32" s="1223"/>
      <c r="G32" s="1224"/>
      <c r="H32" s="1223"/>
      <c r="I32" s="1224"/>
      <c r="J32" s="1212"/>
      <c r="K32" s="1212"/>
      <c r="L32" s="1221"/>
      <c r="M32" s="1221"/>
    </row>
    <row r="33" spans="1:18" ht="38.25" customHeight="1">
      <c r="A33" s="18">
        <v>9</v>
      </c>
      <c r="B33" s="241"/>
      <c r="C33" s="1223"/>
      <c r="D33" s="1230"/>
      <c r="E33" s="1224"/>
      <c r="F33" s="1223"/>
      <c r="G33" s="1224"/>
      <c r="H33" s="235"/>
      <c r="I33" s="236"/>
      <c r="J33" s="1212"/>
      <c r="K33" s="1212"/>
      <c r="L33" s="1221"/>
      <c r="M33" s="1221"/>
    </row>
    <row r="34" spans="1:18" ht="40.5" customHeight="1">
      <c r="A34" s="18">
        <v>10</v>
      </c>
      <c r="B34" s="241"/>
      <c r="C34" s="1223"/>
      <c r="D34" s="1230"/>
      <c r="E34" s="1224"/>
      <c r="F34" s="1223"/>
      <c r="G34" s="1224"/>
      <c r="H34" s="1223"/>
      <c r="I34" s="1224"/>
      <c r="J34" s="1212"/>
      <c r="K34" s="1212"/>
      <c r="L34" s="1221"/>
      <c r="M34" s="1221"/>
    </row>
    <row r="35" spans="1:18" ht="40.5" customHeight="1">
      <c r="A35" s="18">
        <v>11</v>
      </c>
      <c r="B35" s="237"/>
      <c r="C35" s="1223"/>
      <c r="D35" s="1230"/>
      <c r="E35" s="1224"/>
      <c r="F35" s="1223"/>
      <c r="G35" s="1224"/>
      <c r="H35" s="1223"/>
      <c r="I35" s="1224"/>
      <c r="J35" s="1222"/>
      <c r="K35" s="1222"/>
      <c r="L35" s="1221"/>
      <c r="M35" s="1221"/>
    </row>
    <row r="36" spans="1:18" ht="50.25" customHeight="1">
      <c r="A36" s="18">
        <v>12</v>
      </c>
      <c r="B36" s="237"/>
      <c r="C36" s="1211"/>
      <c r="D36" s="1211"/>
      <c r="E36" s="1211"/>
      <c r="F36" s="1211"/>
      <c r="G36" s="1211"/>
      <c r="H36" s="1211"/>
      <c r="I36" s="1211"/>
      <c r="J36" s="1212"/>
      <c r="K36" s="1212"/>
      <c r="L36" s="1211"/>
      <c r="M36" s="1211"/>
    </row>
    <row r="37" spans="1:18" ht="49.5" customHeight="1">
      <c r="A37" s="18">
        <v>14</v>
      </c>
      <c r="B37" s="237"/>
      <c r="C37" s="1225"/>
      <c r="D37" s="1231"/>
      <c r="E37" s="1226"/>
      <c r="F37" s="1225"/>
      <c r="G37" s="1226"/>
      <c r="H37" s="1225"/>
      <c r="I37" s="1226"/>
      <c r="J37" s="1234"/>
      <c r="K37" s="1235"/>
      <c r="L37" s="1211"/>
      <c r="M37" s="1211"/>
    </row>
    <row r="38" spans="1:18" ht="51" customHeight="1">
      <c r="A38" s="18">
        <v>15</v>
      </c>
      <c r="B38" s="237"/>
      <c r="C38" s="1225"/>
      <c r="D38" s="1231"/>
      <c r="E38" s="1226"/>
      <c r="F38" s="1232"/>
      <c r="G38" s="1233"/>
      <c r="H38" s="1225"/>
      <c r="I38" s="1226"/>
      <c r="J38" s="1234"/>
      <c r="K38" s="1235"/>
      <c r="L38" s="1211"/>
      <c r="M38" s="1211"/>
      <c r="P38" s="1245"/>
      <c r="Q38" s="1245"/>
      <c r="R38" s="1245"/>
    </row>
    <row r="39" spans="1:18" ht="50.25" customHeight="1">
      <c r="A39" s="18">
        <v>16</v>
      </c>
      <c r="B39" s="237"/>
      <c r="C39" s="1225"/>
      <c r="D39" s="1231"/>
      <c r="E39" s="1226"/>
      <c r="F39" s="1225"/>
      <c r="G39" s="1226"/>
      <c r="H39" s="1225"/>
      <c r="I39" s="1226"/>
      <c r="J39" s="1227"/>
      <c r="K39" s="1228"/>
      <c r="L39" s="1211"/>
      <c r="M39" s="1211"/>
    </row>
    <row r="40" spans="1:18" ht="57.75" customHeight="1">
      <c r="A40" s="18">
        <v>17</v>
      </c>
      <c r="B40" s="237"/>
      <c r="C40" s="1211"/>
      <c r="D40" s="1211"/>
      <c r="E40" s="1211"/>
      <c r="F40" s="1211"/>
      <c r="G40" s="1211"/>
      <c r="H40" s="1211"/>
      <c r="I40" s="1211"/>
      <c r="J40" s="1229"/>
      <c r="K40" s="1229"/>
      <c r="L40" s="1211"/>
      <c r="M40" s="1211"/>
    </row>
    <row r="41" spans="1:18" ht="45" customHeight="1">
      <c r="A41" s="18">
        <v>18</v>
      </c>
      <c r="B41" s="237"/>
      <c r="C41" s="1225"/>
      <c r="D41" s="1231"/>
      <c r="E41" s="1226"/>
      <c r="F41" s="1225"/>
      <c r="G41" s="1226"/>
      <c r="H41" s="1225"/>
      <c r="I41" s="1226"/>
      <c r="J41" s="1227"/>
      <c r="K41" s="1228"/>
      <c r="L41" s="1211"/>
      <c r="M41" s="1211"/>
    </row>
    <row r="42" spans="1:18" ht="34.5" customHeight="1">
      <c r="A42" s="18">
        <v>19</v>
      </c>
      <c r="B42" s="237"/>
      <c r="C42" s="1211"/>
      <c r="D42" s="1211"/>
      <c r="E42" s="1211"/>
      <c r="F42" s="1211"/>
      <c r="G42" s="1211"/>
      <c r="H42" s="1181"/>
      <c r="I42" s="1181"/>
      <c r="J42" s="1229"/>
      <c r="K42" s="1229"/>
      <c r="L42" s="1225"/>
      <c r="M42" s="1226"/>
    </row>
    <row r="43" spans="1:18" ht="60.75" customHeight="1">
      <c r="A43" s="18">
        <v>20</v>
      </c>
      <c r="B43" s="237"/>
      <c r="C43" s="1211"/>
      <c r="D43" s="1211"/>
      <c r="E43" s="1211"/>
      <c r="F43" s="1211"/>
      <c r="G43" s="1211"/>
      <c r="H43" s="1211"/>
      <c r="I43" s="1211"/>
      <c r="J43" s="1229"/>
      <c r="K43" s="1229"/>
      <c r="L43" s="1211"/>
      <c r="M43" s="1211"/>
    </row>
    <row r="44" spans="1:18" ht="45" customHeight="1">
      <c r="A44" s="18">
        <v>21</v>
      </c>
      <c r="B44" s="237"/>
      <c r="C44" s="1211"/>
      <c r="D44" s="1211"/>
      <c r="E44" s="1211"/>
      <c r="F44" s="1211"/>
      <c r="G44" s="1211"/>
      <c r="H44" s="1211"/>
      <c r="I44" s="1211"/>
      <c r="J44" s="1229"/>
      <c r="K44" s="1229"/>
      <c r="L44" s="1211"/>
      <c r="M44" s="1211"/>
    </row>
    <row r="45" spans="1:18" ht="48" customHeight="1">
      <c r="A45" s="18">
        <v>22</v>
      </c>
      <c r="B45" s="237"/>
      <c r="C45" s="1211"/>
      <c r="D45" s="1211"/>
      <c r="E45" s="1211"/>
      <c r="F45" s="1211"/>
      <c r="G45" s="1211"/>
      <c r="H45" s="1211"/>
      <c r="I45" s="1211"/>
      <c r="J45" s="1229"/>
      <c r="K45" s="1229"/>
      <c r="L45" s="1211"/>
      <c r="M45" s="1211"/>
    </row>
    <row r="46" spans="1:18" ht="60.75" customHeight="1">
      <c r="A46" s="18">
        <v>23</v>
      </c>
      <c r="B46" s="237"/>
      <c r="C46" s="1211"/>
      <c r="D46" s="1211"/>
      <c r="E46" s="1211"/>
      <c r="F46" s="1181"/>
      <c r="G46" s="1181"/>
      <c r="H46" s="1181"/>
      <c r="I46" s="1181"/>
      <c r="J46" s="1227"/>
      <c r="K46" s="1228"/>
      <c r="L46" s="1211"/>
      <c r="M46" s="1211"/>
    </row>
    <row r="47" spans="1:18" ht="24">
      <c r="A47" s="15"/>
      <c r="B47" s="239"/>
      <c r="C47" s="1237"/>
      <c r="D47" s="1237"/>
      <c r="E47" s="1237"/>
      <c r="F47" s="19" t="s">
        <v>112</v>
      </c>
      <c r="G47" s="18">
        <f>SUM(F25:G46)</f>
        <v>0</v>
      </c>
      <c r="H47" s="19" t="s">
        <v>112</v>
      </c>
      <c r="I47" s="18">
        <f>SUM(H25:I46)</f>
        <v>0</v>
      </c>
      <c r="J47" s="16"/>
      <c r="K47" s="16"/>
      <c r="L47" s="16"/>
      <c r="M47" s="17"/>
    </row>
    <row r="48" spans="1:18">
      <c r="A48" s="15"/>
      <c r="B48" s="239"/>
      <c r="C48" s="1237"/>
      <c r="D48" s="1237"/>
      <c r="E48" s="1237"/>
      <c r="F48" s="16"/>
      <c r="G48" s="16"/>
      <c r="H48" s="16"/>
      <c r="I48" s="16"/>
      <c r="J48" s="16"/>
      <c r="K48" s="16"/>
      <c r="L48" s="16"/>
      <c r="M48" s="17"/>
    </row>
    <row r="49" spans="1:40">
      <c r="A49" s="15"/>
      <c r="B49" s="239"/>
      <c r="C49" s="1237"/>
      <c r="D49" s="1237"/>
      <c r="E49" s="1237"/>
      <c r="F49" s="16"/>
      <c r="G49" s="16"/>
      <c r="H49" s="16"/>
      <c r="I49" s="16"/>
      <c r="J49" s="16"/>
      <c r="K49" s="16"/>
      <c r="L49" s="16"/>
      <c r="M49" s="17"/>
    </row>
    <row r="50" spans="1:40">
      <c r="A50" s="20"/>
      <c r="B50" s="242"/>
      <c r="C50" s="21"/>
      <c r="D50" s="22"/>
      <c r="E50" s="21"/>
      <c r="F50" s="21"/>
      <c r="G50" s="21"/>
      <c r="H50" s="184"/>
      <c r="I50" s="23"/>
      <c r="J50" s="24"/>
      <c r="K50" s="24"/>
      <c r="L50" s="24"/>
      <c r="M50" s="25"/>
    </row>
    <row r="51" spans="1:40" ht="13.5" thickBot="1">
      <c r="A51" s="26"/>
      <c r="B51" s="243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</row>
    <row r="52" spans="1:40" ht="16.5" thickBot="1">
      <c r="A52" s="1238" t="s">
        <v>113</v>
      </c>
      <c r="B52" s="1239"/>
      <c r="C52" s="1240"/>
      <c r="D52" s="1240"/>
      <c r="E52" s="1240"/>
      <c r="F52" s="1240"/>
      <c r="G52" s="1240"/>
      <c r="H52" s="1240"/>
      <c r="I52" s="1240"/>
      <c r="J52" s="1240"/>
      <c r="K52" s="1240"/>
      <c r="L52" s="1240"/>
      <c r="M52" s="1241"/>
    </row>
    <row r="53" spans="1:40">
      <c r="A53" s="29" t="s">
        <v>84</v>
      </c>
      <c r="B53" s="247">
        <v>0.9</v>
      </c>
      <c r="C53" s="30"/>
      <c r="D53" s="30"/>
      <c r="E53" s="30"/>
      <c r="F53" s="30"/>
      <c r="G53" s="31"/>
      <c r="H53" s="31"/>
      <c r="I53" s="31"/>
      <c r="J53" s="31"/>
      <c r="K53" s="31"/>
      <c r="L53" s="31"/>
      <c r="M53" s="31"/>
    </row>
    <row r="54" spans="1:40">
      <c r="A54" s="32" t="s">
        <v>114</v>
      </c>
      <c r="B54" s="248">
        <v>0.8</v>
      </c>
      <c r="C54" s="30"/>
      <c r="D54" s="30"/>
      <c r="E54" s="30"/>
      <c r="F54" s="30"/>
      <c r="G54" s="7"/>
      <c r="H54" s="7"/>
      <c r="I54" s="7"/>
      <c r="J54" s="7"/>
      <c r="K54" s="7"/>
      <c r="L54" s="7"/>
      <c r="M54" s="7"/>
    </row>
    <row r="55" spans="1:40" ht="26.25" thickBot="1">
      <c r="A55" s="33" t="s">
        <v>115</v>
      </c>
      <c r="B55" s="249" t="e">
        <f>(G47+I47)/D62</f>
        <v>#DIV/0!</v>
      </c>
      <c r="C55" s="34"/>
      <c r="D55" s="35"/>
      <c r="E55" s="35"/>
      <c r="F55" s="35"/>
      <c r="G55" s="7"/>
      <c r="H55" s="7"/>
      <c r="I55" s="7"/>
      <c r="J55" s="7"/>
      <c r="K55" s="7"/>
      <c r="L55" s="7"/>
      <c r="M55" s="7"/>
    </row>
    <row r="56" spans="1:40">
      <c r="A56" s="7"/>
      <c r="B56" s="24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40">
      <c r="A57" s="36"/>
      <c r="B57" s="24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9" spans="1:40">
      <c r="B59" s="1242" t="s">
        <v>116</v>
      </c>
      <c r="C59" s="1242"/>
      <c r="D59" s="37" t="s">
        <v>117</v>
      </c>
    </row>
    <row r="60" spans="1:40">
      <c r="B60" s="1243" t="s">
        <v>110</v>
      </c>
      <c r="C60" s="1243"/>
      <c r="D60" s="38">
        <f>G47</f>
        <v>0</v>
      </c>
    </row>
    <row r="61" spans="1:40">
      <c r="B61" s="1243" t="s">
        <v>111</v>
      </c>
      <c r="C61" s="1243"/>
      <c r="D61" s="38">
        <f>I47</f>
        <v>0</v>
      </c>
    </row>
    <row r="62" spans="1:40">
      <c r="B62" s="1244" t="s">
        <v>118</v>
      </c>
      <c r="C62" s="1244"/>
      <c r="D62" s="39">
        <f>SUM(D60:D61)</f>
        <v>0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>
      <c r="B63" s="1236"/>
      <c r="C63" s="1236"/>
      <c r="D63" s="5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4:40"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4:40"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4:40"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4:40"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4:40">
      <c r="N69" s="7"/>
      <c r="O69" s="185"/>
      <c r="P69" s="185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4:40">
      <c r="N70" s="7"/>
      <c r="O70" s="185"/>
      <c r="P70" s="185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4:40">
      <c r="N71" s="7"/>
      <c r="O71" s="185"/>
      <c r="P71" s="185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4:40" ht="15" customHeight="1">
      <c r="N72" s="7"/>
      <c r="O72" s="185"/>
      <c r="P72" s="185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4:40" ht="15" customHeight="1">
      <c r="N73" s="7"/>
      <c r="O73" s="185"/>
      <c r="P73" s="185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4:40"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4:40"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4:40"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4:40"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4:40"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4:40"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4:40"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4:40"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14:40"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4:40" ht="15" customHeight="1"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4:40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4:40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4:40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14:40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14:40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14:40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14:40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4:40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14:40">
      <c r="N92" s="7"/>
      <c r="O92" s="186"/>
      <c r="P92" s="186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14:40">
      <c r="N93" s="7"/>
      <c r="O93" s="186"/>
      <c r="P93" s="186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14:40"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14:40"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14:40"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4:40"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14:40"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14:40"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14:40"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14:40"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14:40"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14:40"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14:40"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14:40"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4:40"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14:40"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14:40"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14:40"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</sheetData>
  <mergeCells count="162">
    <mergeCell ref="P38:R38"/>
    <mergeCell ref="C41:E41"/>
    <mergeCell ref="F41:G41"/>
    <mergeCell ref="D20:M20"/>
    <mergeCell ref="J45:K45"/>
    <mergeCell ref="L45:M45"/>
    <mergeCell ref="C40:E40"/>
    <mergeCell ref="F40:G40"/>
    <mergeCell ref="H40:I40"/>
    <mergeCell ref="J40:K40"/>
    <mergeCell ref="L40:M40"/>
    <mergeCell ref="L42:M42"/>
    <mergeCell ref="C37:E37"/>
    <mergeCell ref="F37:G37"/>
    <mergeCell ref="H37:I37"/>
    <mergeCell ref="J37:K37"/>
    <mergeCell ref="C43:E43"/>
    <mergeCell ref="F43:G43"/>
    <mergeCell ref="H43:I43"/>
    <mergeCell ref="J43:K43"/>
    <mergeCell ref="L43:M43"/>
    <mergeCell ref="F44:G44"/>
    <mergeCell ref="H44:I44"/>
    <mergeCell ref="J44:K44"/>
    <mergeCell ref="L44:M44"/>
    <mergeCell ref="B63:C63"/>
    <mergeCell ref="C48:E48"/>
    <mergeCell ref="C49:E49"/>
    <mergeCell ref="A52:M52"/>
    <mergeCell ref="B59:C59"/>
    <mergeCell ref="B60:C60"/>
    <mergeCell ref="B61:C61"/>
    <mergeCell ref="C47:E47"/>
    <mergeCell ref="C45:E45"/>
    <mergeCell ref="F45:G45"/>
    <mergeCell ref="H45:I45"/>
    <mergeCell ref="C46:E46"/>
    <mergeCell ref="F46:G46"/>
    <mergeCell ref="H46:I46"/>
    <mergeCell ref="J46:K46"/>
    <mergeCell ref="L46:M46"/>
    <mergeCell ref="B62:C62"/>
    <mergeCell ref="C44:E44"/>
    <mergeCell ref="C39:E39"/>
    <mergeCell ref="F39:G39"/>
    <mergeCell ref="H39:I39"/>
    <mergeCell ref="J39:K39"/>
    <mergeCell ref="L39:M39"/>
    <mergeCell ref="C38:E38"/>
    <mergeCell ref="F38:G38"/>
    <mergeCell ref="H38:I38"/>
    <mergeCell ref="J38:K38"/>
    <mergeCell ref="L38:M38"/>
    <mergeCell ref="L37:M37"/>
    <mergeCell ref="H41:I41"/>
    <mergeCell ref="J41:K41"/>
    <mergeCell ref="L41:M41"/>
    <mergeCell ref="C42:E42"/>
    <mergeCell ref="F42:G42"/>
    <mergeCell ref="H42:I42"/>
    <mergeCell ref="J42:K42"/>
    <mergeCell ref="C32:E32"/>
    <mergeCell ref="F32:G32"/>
    <mergeCell ref="H32:I32"/>
    <mergeCell ref="J32:K32"/>
    <mergeCell ref="L32:M32"/>
    <mergeCell ref="C36:E36"/>
    <mergeCell ref="F36:G36"/>
    <mergeCell ref="H36:I36"/>
    <mergeCell ref="J36:K36"/>
    <mergeCell ref="L36:M36"/>
    <mergeCell ref="C33:E33"/>
    <mergeCell ref="F33:G33"/>
    <mergeCell ref="C34:E34"/>
    <mergeCell ref="F34:G34"/>
    <mergeCell ref="H34:I34"/>
    <mergeCell ref="C35:E35"/>
    <mergeCell ref="F35:G35"/>
    <mergeCell ref="H35:I35"/>
    <mergeCell ref="J35:K35"/>
    <mergeCell ref="J34:K34"/>
    <mergeCell ref="J33:K33"/>
    <mergeCell ref="L33:M33"/>
    <mergeCell ref="L34:M34"/>
    <mergeCell ref="L35:M35"/>
    <mergeCell ref="C31:E31"/>
    <mergeCell ref="F31:G31"/>
    <mergeCell ref="H31:I31"/>
    <mergeCell ref="J31:K31"/>
    <mergeCell ref="L31:M31"/>
    <mergeCell ref="C29:E29"/>
    <mergeCell ref="F29:G29"/>
    <mergeCell ref="H29:I29"/>
    <mergeCell ref="J29:K29"/>
    <mergeCell ref="L29:M29"/>
    <mergeCell ref="C30:E30"/>
    <mergeCell ref="F30:G30"/>
    <mergeCell ref="H30:I30"/>
    <mergeCell ref="J30:K30"/>
    <mergeCell ref="L30:M30"/>
    <mergeCell ref="F25:G25"/>
    <mergeCell ref="H25:I25"/>
    <mergeCell ref="J25:K25"/>
    <mergeCell ref="L25:M25"/>
    <mergeCell ref="C25:E25"/>
    <mergeCell ref="C28:E28"/>
    <mergeCell ref="F28:G28"/>
    <mergeCell ref="H28:I28"/>
    <mergeCell ref="J28:K28"/>
    <mergeCell ref="L28:M28"/>
    <mergeCell ref="C26:E26"/>
    <mergeCell ref="F26:G26"/>
    <mergeCell ref="H26:I26"/>
    <mergeCell ref="J26:K26"/>
    <mergeCell ref="L26:M26"/>
    <mergeCell ref="C27:E27"/>
    <mergeCell ref="F27:G27"/>
    <mergeCell ref="H27:I27"/>
    <mergeCell ref="J27:K27"/>
    <mergeCell ref="L27:M27"/>
    <mergeCell ref="A12:A13"/>
    <mergeCell ref="C12:I12"/>
    <mergeCell ref="J12:J13"/>
    <mergeCell ref="C13:I13"/>
    <mergeCell ref="H9:J9"/>
    <mergeCell ref="A17:A18"/>
    <mergeCell ref="A19:A20"/>
    <mergeCell ref="A21:M21"/>
    <mergeCell ref="F23:I23"/>
    <mergeCell ref="J23:K24"/>
    <mergeCell ref="L23:M24"/>
    <mergeCell ref="F24:G24"/>
    <mergeCell ref="B19:C19"/>
    <mergeCell ref="D19:M19"/>
    <mergeCell ref="B20:C20"/>
    <mergeCell ref="A23:A24"/>
    <mergeCell ref="B23:E23"/>
    <mergeCell ref="C24:E24"/>
    <mergeCell ref="H24:I24"/>
    <mergeCell ref="B14:M14"/>
    <mergeCell ref="B15:M15"/>
    <mergeCell ref="B17:M17"/>
    <mergeCell ref="B16:M16"/>
    <mergeCell ref="B18:M18"/>
    <mergeCell ref="B9:C9"/>
    <mergeCell ref="D9:E9"/>
    <mergeCell ref="F9:G9"/>
    <mergeCell ref="K9:M9"/>
    <mergeCell ref="B10:M10"/>
    <mergeCell ref="E11:G11"/>
    <mergeCell ref="H11:M11"/>
    <mergeCell ref="A1:N1"/>
    <mergeCell ref="A2:N2"/>
    <mergeCell ref="A3:N3"/>
    <mergeCell ref="A7:F7"/>
    <mergeCell ref="G7:M7"/>
    <mergeCell ref="B8:E8"/>
    <mergeCell ref="H8:I8"/>
    <mergeCell ref="J8:K8"/>
    <mergeCell ref="L8:M8"/>
    <mergeCell ref="A6:M6"/>
    <mergeCell ref="F8:G8"/>
  </mergeCells>
  <phoneticPr fontId="0" type="noConversion"/>
  <printOptions horizontalCentered="1"/>
  <pageMargins left="0.25" right="0.25" top="0.75" bottom="0.75" header="0.3" footer="0.3"/>
  <pageSetup paperSize="5" orientation="landscape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topLeftCell="A10" zoomScale="90" zoomScaleNormal="90" workbookViewId="0">
      <selection activeCell="K8" sqref="K8:M8"/>
    </sheetView>
  </sheetViews>
  <sheetFormatPr defaultColWidth="9.140625" defaultRowHeight="12.75"/>
  <cols>
    <col min="1" max="1" width="16.42578125" customWidth="1"/>
    <col min="2" max="2" width="14.42578125" bestFit="1" customWidth="1"/>
    <col min="3" max="3" width="27.7109375" customWidth="1"/>
    <col min="4" max="7" width="9.28515625" customWidth="1"/>
    <col min="8" max="8" width="6.85546875" customWidth="1"/>
    <col min="9" max="9" width="14.28515625" customWidth="1"/>
    <col min="10" max="10" width="14.42578125" customWidth="1"/>
    <col min="11" max="11" width="16.5703125" customWidth="1"/>
    <col min="12" max="12" width="15.7109375" customWidth="1"/>
    <col min="13" max="13" width="18.28515625" customWidth="1"/>
    <col min="14" max="14" width="14.7109375" bestFit="1" customWidth="1"/>
    <col min="15" max="15" width="19.28515625" bestFit="1" customWidth="1"/>
    <col min="16" max="16" width="28.42578125" customWidth="1"/>
    <col min="17" max="256" width="11.42578125" customWidth="1"/>
  </cols>
  <sheetData>
    <row r="1" spans="1:16">
      <c r="A1" s="1153" t="s">
        <v>0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</row>
    <row r="2" spans="1:16">
      <c r="A2" s="1153" t="s">
        <v>1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</row>
    <row r="3" spans="1:16">
      <c r="A3" s="1153" t="s">
        <v>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</row>
    <row r="4" spans="1:16" ht="51.7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26.25" customHeight="1" thickBot="1">
      <c r="A5" s="1161" t="s">
        <v>119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3"/>
      <c r="N5" s="1"/>
    </row>
    <row r="6" spans="1:16" ht="21.75" customHeight="1" thickBot="1">
      <c r="A6" s="1253" t="s">
        <v>72</v>
      </c>
      <c r="B6" s="1254"/>
      <c r="C6" s="1254"/>
      <c r="D6" s="1254"/>
      <c r="E6" s="1254"/>
      <c r="F6" s="1255"/>
      <c r="G6" s="1254" t="s">
        <v>73</v>
      </c>
      <c r="H6" s="1256"/>
      <c r="I6" s="1256"/>
      <c r="J6" s="1254"/>
      <c r="K6" s="1254"/>
      <c r="L6" s="1254"/>
      <c r="M6" s="1255"/>
    </row>
    <row r="7" spans="1:16" ht="30" customHeight="1" thickBot="1">
      <c r="A7" s="344" t="s">
        <v>74</v>
      </c>
      <c r="B7" s="1257" t="s">
        <v>30</v>
      </c>
      <c r="C7" s="1258"/>
      <c r="D7" s="1258"/>
      <c r="E7" s="1258"/>
      <c r="F7" s="1259" t="s">
        <v>75</v>
      </c>
      <c r="G7" s="1260"/>
      <c r="H7" s="1261" t="s">
        <v>120</v>
      </c>
      <c r="I7" s="1262"/>
      <c r="J7" s="1263" t="s">
        <v>77</v>
      </c>
      <c r="K7" s="1264"/>
      <c r="L7" s="1265"/>
      <c r="M7" s="1262"/>
    </row>
    <row r="8" spans="1:16" ht="30" customHeight="1" thickBot="1">
      <c r="A8" s="345" t="s">
        <v>78</v>
      </c>
      <c r="B8" s="1138"/>
      <c r="C8" s="1139"/>
      <c r="D8" s="1266" t="s">
        <v>79</v>
      </c>
      <c r="E8" s="1264"/>
      <c r="F8" s="1138"/>
      <c r="G8" s="1139"/>
      <c r="H8" s="1267" t="s">
        <v>80</v>
      </c>
      <c r="I8" s="1268"/>
      <c r="J8" s="1268"/>
      <c r="K8" s="1144" t="s">
        <v>81</v>
      </c>
      <c r="L8" s="1144"/>
      <c r="M8" s="1145"/>
    </row>
    <row r="9" spans="1:16" ht="39.950000000000003" customHeight="1" thickBot="1">
      <c r="A9" s="349" t="s">
        <v>82</v>
      </c>
      <c r="B9" s="1269" t="s">
        <v>121</v>
      </c>
      <c r="C9" s="1270"/>
      <c r="D9" s="1269"/>
      <c r="E9" s="1270"/>
      <c r="F9" s="1270"/>
      <c r="G9" s="1270"/>
      <c r="H9" s="1270"/>
      <c r="I9" s="1270"/>
      <c r="J9" s="1270"/>
      <c r="K9" s="1270"/>
      <c r="L9" s="1270"/>
      <c r="M9" s="1271"/>
    </row>
    <row r="10" spans="1:16" ht="86.25" customHeight="1" thickBot="1">
      <c r="A10" s="350" t="s">
        <v>84</v>
      </c>
      <c r="B10" s="373">
        <v>0.85</v>
      </c>
      <c r="C10" s="371" t="s">
        <v>85</v>
      </c>
      <c r="D10" s="374">
        <v>0.75</v>
      </c>
      <c r="E10" s="1272" t="s">
        <v>86</v>
      </c>
      <c r="F10" s="1272"/>
      <c r="G10" s="1272"/>
      <c r="H10" s="1273" t="s">
        <v>87</v>
      </c>
      <c r="I10" s="1273"/>
      <c r="J10" s="1273"/>
      <c r="K10" s="1273"/>
      <c r="L10" s="1273"/>
      <c r="M10" s="1274"/>
    </row>
    <row r="11" spans="1:16" ht="30" customHeight="1">
      <c r="A11" s="1275" t="s">
        <v>88</v>
      </c>
      <c r="B11" s="1277" t="s">
        <v>122</v>
      </c>
      <c r="C11" s="1278"/>
      <c r="D11" s="1277"/>
      <c r="E11" s="1278"/>
      <c r="F11" s="1278"/>
      <c r="G11" s="1278"/>
      <c r="H11" s="1278"/>
      <c r="I11" s="1278"/>
      <c r="J11" s="1278"/>
      <c r="K11" s="1278"/>
      <c r="L11" s="1278"/>
      <c r="M11" s="1279" t="s">
        <v>123</v>
      </c>
      <c r="P11" s="5"/>
    </row>
    <row r="12" spans="1:16" ht="30" customHeight="1" thickBot="1">
      <c r="A12" s="1276"/>
      <c r="B12" s="1281" t="s">
        <v>124</v>
      </c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0"/>
    </row>
    <row r="13" spans="1:16" ht="39.950000000000003" customHeight="1" thickBot="1">
      <c r="A13" s="349" t="s">
        <v>92</v>
      </c>
      <c r="B13" s="1282" t="s">
        <v>31</v>
      </c>
      <c r="C13" s="1283"/>
      <c r="D13" s="1283"/>
      <c r="E13" s="1283"/>
      <c r="F13" s="1283"/>
      <c r="G13" s="1283"/>
      <c r="H13" s="1283"/>
      <c r="I13" s="1283"/>
      <c r="J13" s="1283"/>
      <c r="K13" s="1283"/>
      <c r="L13" s="1283"/>
      <c r="M13" s="1284"/>
      <c r="P13" s="40"/>
    </row>
    <row r="14" spans="1:16" ht="39.75" customHeight="1" thickBot="1">
      <c r="A14" s="351" t="s">
        <v>94</v>
      </c>
      <c r="B14" s="1285" t="s">
        <v>95</v>
      </c>
      <c r="C14" s="1286"/>
      <c r="D14" s="1286"/>
      <c r="E14" s="1286"/>
      <c r="F14" s="1286"/>
      <c r="G14" s="1286"/>
      <c r="H14" s="1286"/>
      <c r="I14" s="1286"/>
      <c r="J14" s="1286"/>
      <c r="K14" s="1286"/>
      <c r="L14" s="1286"/>
      <c r="M14" s="1287"/>
    </row>
    <row r="15" spans="1:16" ht="33" customHeight="1" thickBot="1">
      <c r="A15" s="351" t="s">
        <v>96</v>
      </c>
      <c r="B15" s="1288" t="s">
        <v>125</v>
      </c>
      <c r="C15" s="1289"/>
      <c r="D15" s="1289"/>
      <c r="E15" s="1289"/>
      <c r="F15" s="1289"/>
      <c r="G15" s="1289"/>
      <c r="H15" s="1289"/>
      <c r="I15" s="1289"/>
      <c r="J15" s="1289"/>
      <c r="K15" s="1289"/>
      <c r="L15" s="1289"/>
      <c r="M15" s="1290"/>
    </row>
    <row r="16" spans="1:16" ht="39.950000000000003" customHeight="1">
      <c r="A16" s="1275" t="s">
        <v>98</v>
      </c>
      <c r="B16" s="1291" t="s">
        <v>126</v>
      </c>
      <c r="C16" s="1291"/>
      <c r="D16" s="1291"/>
      <c r="E16" s="1291"/>
      <c r="F16" s="1291"/>
      <c r="G16" s="1291"/>
      <c r="H16" s="1291"/>
      <c r="I16" s="1291"/>
      <c r="J16" s="1291"/>
      <c r="K16" s="1291"/>
      <c r="L16" s="1291"/>
      <c r="M16" s="1292"/>
    </row>
    <row r="17" spans="1:22" ht="39.950000000000003" customHeight="1" thickBot="1">
      <c r="A17" s="1276"/>
      <c r="B17" s="1293">
        <f>N75</f>
        <v>0</v>
      </c>
      <c r="C17" s="1293"/>
      <c r="D17" s="1293"/>
      <c r="E17" s="1293"/>
      <c r="F17" s="1293"/>
      <c r="G17" s="1293"/>
      <c r="H17" s="1293"/>
      <c r="I17" s="1293"/>
      <c r="J17" s="1293"/>
      <c r="K17" s="1293"/>
      <c r="L17" s="1293"/>
      <c r="M17" s="1294"/>
    </row>
    <row r="18" spans="1:22" s="41" customFormat="1" ht="54" customHeight="1">
      <c r="A18" s="1295" t="s">
        <v>99</v>
      </c>
      <c r="B18" s="1297"/>
      <c r="C18" s="1297"/>
      <c r="D18" s="1297"/>
      <c r="E18" s="1297"/>
      <c r="F18" s="1297"/>
      <c r="G18" s="1297"/>
      <c r="H18" s="1297"/>
      <c r="I18" s="1297"/>
      <c r="J18" s="1297"/>
      <c r="K18" s="1297"/>
      <c r="L18" s="1297"/>
      <c r="M18" s="1298"/>
    </row>
    <row r="19" spans="1:22" s="41" customFormat="1" ht="59.25" customHeight="1" thickBot="1">
      <c r="A19" s="1296"/>
      <c r="B19" s="1299"/>
      <c r="C19" s="1299"/>
      <c r="D19" s="1299"/>
      <c r="E19" s="1299"/>
      <c r="F19" s="1299"/>
      <c r="G19" s="1299"/>
      <c r="H19" s="1299"/>
      <c r="I19" s="1299"/>
      <c r="J19" s="1299"/>
      <c r="K19" s="1299"/>
      <c r="L19" s="1299"/>
      <c r="M19" s="1300"/>
    </row>
    <row r="20" spans="1:22" ht="30" customHeight="1" thickBot="1">
      <c r="A20" s="1301" t="s">
        <v>102</v>
      </c>
      <c r="B20" s="1302"/>
      <c r="C20" s="1302"/>
      <c r="D20" s="1302"/>
      <c r="E20" s="1302"/>
      <c r="F20" s="1302"/>
      <c r="G20" s="1302"/>
      <c r="H20" s="1302"/>
      <c r="I20" s="1302"/>
      <c r="J20" s="1302"/>
      <c r="K20" s="1302"/>
      <c r="L20" s="1302"/>
      <c r="M20" s="1303"/>
    </row>
    <row r="21" spans="1:22" ht="15.75" thickBot="1">
      <c r="A21" s="1304" t="s">
        <v>127</v>
      </c>
      <c r="B21" s="1304"/>
      <c r="C21" s="1304"/>
      <c r="D21" s="1304"/>
      <c r="E21" s="1304"/>
      <c r="F21" s="1304"/>
      <c r="G21" s="1304"/>
      <c r="H21" s="1304"/>
      <c r="I21" s="1304"/>
      <c r="J21" s="1304"/>
      <c r="K21" s="1304"/>
      <c r="L21" s="1304"/>
      <c r="M21" s="1305"/>
    </row>
    <row r="22" spans="1:22">
      <c r="A22" s="1306" t="s">
        <v>128</v>
      </c>
      <c r="B22" s="1308" t="s">
        <v>129</v>
      </c>
      <c r="C22" s="1310" t="s">
        <v>130</v>
      </c>
      <c r="D22" s="1311"/>
      <c r="E22" s="1311"/>
      <c r="F22" s="1311"/>
      <c r="G22" s="1311"/>
      <c r="H22" s="1312"/>
      <c r="I22" s="1319" t="s">
        <v>131</v>
      </c>
      <c r="J22" s="1319"/>
      <c r="K22" s="1319"/>
      <c r="L22" s="1319"/>
      <c r="M22" s="1319"/>
      <c r="N22" s="1320"/>
    </row>
    <row r="23" spans="1:22" ht="72.75" customHeight="1">
      <c r="A23" s="1307"/>
      <c r="B23" s="1309"/>
      <c r="C23" s="1313"/>
      <c r="D23" s="1314"/>
      <c r="E23" s="1314"/>
      <c r="F23" s="1314"/>
      <c r="G23" s="1314"/>
      <c r="H23" s="1315"/>
      <c r="I23" s="379" t="s">
        <v>132</v>
      </c>
      <c r="J23" s="380" t="s">
        <v>133</v>
      </c>
      <c r="K23" s="381" t="s">
        <v>134</v>
      </c>
      <c r="L23" s="382" t="s">
        <v>135</v>
      </c>
      <c r="M23" s="181" t="s">
        <v>136</v>
      </c>
      <c r="N23" s="383" t="s">
        <v>137</v>
      </c>
    </row>
    <row r="24" spans="1:22" ht="14.25" customHeight="1" thickBot="1">
      <c r="A24" s="1307"/>
      <c r="B24" s="1309"/>
      <c r="C24" s="1313"/>
      <c r="D24" s="1314"/>
      <c r="E24" s="1314"/>
      <c r="F24" s="1314"/>
      <c r="G24" s="1314"/>
      <c r="H24" s="1315"/>
      <c r="I24" s="384">
        <v>0.1</v>
      </c>
      <c r="J24" s="385">
        <v>0.1</v>
      </c>
      <c r="K24" s="385">
        <v>0.2</v>
      </c>
      <c r="L24" s="385">
        <v>0.2</v>
      </c>
      <c r="M24" s="385">
        <v>0.4</v>
      </c>
      <c r="N24" s="385">
        <v>1</v>
      </c>
    </row>
    <row r="25" spans="1:22" ht="15.75" customHeight="1" thickBot="1">
      <c r="A25" s="1307"/>
      <c r="B25" s="1309"/>
      <c r="C25" s="1313"/>
      <c r="D25" s="1314"/>
      <c r="E25" s="1314"/>
      <c r="F25" s="1314"/>
      <c r="G25" s="1314"/>
      <c r="H25" s="1315"/>
      <c r="I25" s="1321" t="s">
        <v>138</v>
      </c>
      <c r="J25" s="1321"/>
      <c r="K25" s="1321"/>
      <c r="L25" s="1321"/>
      <c r="M25" s="1321"/>
      <c r="N25" s="1322"/>
      <c r="O25" s="1250" t="s">
        <v>139</v>
      </c>
      <c r="P25" s="1249"/>
    </row>
    <row r="26" spans="1:22" ht="12.75" customHeight="1" thickBot="1">
      <c r="A26" s="1307"/>
      <c r="B26" s="1309"/>
      <c r="C26" s="1316"/>
      <c r="D26" s="1317"/>
      <c r="E26" s="1317"/>
      <c r="F26" s="1317"/>
      <c r="G26" s="1317"/>
      <c r="H26" s="1318"/>
      <c r="I26" s="370">
        <v>7.5</v>
      </c>
      <c r="J26" s="368">
        <v>7.5</v>
      </c>
      <c r="K26" s="368">
        <v>15</v>
      </c>
      <c r="L26" s="368">
        <v>15</v>
      </c>
      <c r="M26" s="368">
        <v>30</v>
      </c>
      <c r="N26" s="369">
        <v>75</v>
      </c>
      <c r="O26" s="1251"/>
      <c r="P26" s="1249"/>
    </row>
    <row r="27" spans="1:22" ht="15">
      <c r="A27" s="355">
        <v>1</v>
      </c>
      <c r="B27" s="357"/>
      <c r="C27" s="1323"/>
      <c r="D27" s="1323"/>
      <c r="E27" s="1323"/>
      <c r="F27" s="1323"/>
      <c r="G27" s="1323"/>
      <c r="H27" s="1323"/>
      <c r="I27" s="257"/>
      <c r="J27" s="365"/>
      <c r="K27" s="366"/>
      <c r="L27" s="366"/>
      <c r="M27" s="366"/>
      <c r="N27" s="376">
        <f t="shared" ref="N27:N71" si="0">SUM(I27:M27)</f>
        <v>0</v>
      </c>
      <c r="O27" s="367" t="str">
        <f t="shared" ref="O27:O53" si="1">IF((N27&gt;0.1)*AND(N27&lt;=74.99),"NO SATISFACTORIO",IF((N27&gt;=75)*AND(N27&lt;=89.99),"SATISFACTORIO",IF((N27&gt;=90)*AND(N27&lt;=100),"SOBRESALIENTE","")))</f>
        <v/>
      </c>
      <c r="P27" s="358"/>
      <c r="Q27" s="43"/>
      <c r="R27" s="43"/>
      <c r="S27" s="43"/>
      <c r="T27" s="43"/>
      <c r="U27" s="43"/>
      <c r="V27" s="43"/>
    </row>
    <row r="28" spans="1:22" ht="15">
      <c r="A28" s="356">
        <v>2</v>
      </c>
      <c r="B28" s="253"/>
      <c r="C28" s="1252"/>
      <c r="D28" s="1252"/>
      <c r="E28" s="1252"/>
      <c r="F28" s="1252"/>
      <c r="G28" s="1252"/>
      <c r="H28" s="1252"/>
      <c r="I28" s="257"/>
      <c r="J28" s="258"/>
      <c r="K28" s="259"/>
      <c r="L28" s="259"/>
      <c r="M28" s="259"/>
      <c r="N28" s="377">
        <f t="shared" si="0"/>
        <v>0</v>
      </c>
      <c r="O28" s="362" t="str">
        <f t="shared" si="1"/>
        <v/>
      </c>
      <c r="P28" s="358"/>
    </row>
    <row r="29" spans="1:22" ht="15">
      <c r="A29" s="356">
        <v>3</v>
      </c>
      <c r="B29" s="253"/>
      <c r="C29" s="1252"/>
      <c r="D29" s="1252"/>
      <c r="E29" s="1252"/>
      <c r="F29" s="1252"/>
      <c r="G29" s="1252"/>
      <c r="H29" s="1252"/>
      <c r="I29" s="257"/>
      <c r="J29" s="258"/>
      <c r="K29" s="259"/>
      <c r="L29" s="259"/>
      <c r="M29" s="259"/>
      <c r="N29" s="377">
        <f t="shared" si="0"/>
        <v>0</v>
      </c>
      <c r="O29" s="362" t="str">
        <f t="shared" si="1"/>
        <v/>
      </c>
      <c r="P29" s="359"/>
    </row>
    <row r="30" spans="1:22" ht="15">
      <c r="A30" s="356">
        <v>4</v>
      </c>
      <c r="B30" s="253"/>
      <c r="C30" s="1252"/>
      <c r="D30" s="1252"/>
      <c r="E30" s="1252"/>
      <c r="F30" s="1252"/>
      <c r="G30" s="1252"/>
      <c r="H30" s="1252"/>
      <c r="I30" s="257"/>
      <c r="J30" s="258"/>
      <c r="K30" s="259"/>
      <c r="L30" s="259"/>
      <c r="M30" s="259"/>
      <c r="N30" s="377">
        <f t="shared" si="0"/>
        <v>0</v>
      </c>
      <c r="O30" s="362" t="str">
        <f t="shared" si="1"/>
        <v/>
      </c>
      <c r="P30" s="359"/>
    </row>
    <row r="31" spans="1:22" ht="15">
      <c r="A31" s="356">
        <v>5</v>
      </c>
      <c r="B31" s="253"/>
      <c r="C31" s="1252"/>
      <c r="D31" s="1252"/>
      <c r="E31" s="1252"/>
      <c r="F31" s="1252"/>
      <c r="G31" s="1252"/>
      <c r="H31" s="1252"/>
      <c r="I31" s="257"/>
      <c r="J31" s="258"/>
      <c r="K31" s="259"/>
      <c r="L31" s="259"/>
      <c r="M31" s="259"/>
      <c r="N31" s="377">
        <f t="shared" si="0"/>
        <v>0</v>
      </c>
      <c r="O31" s="362" t="str">
        <f t="shared" si="1"/>
        <v/>
      </c>
      <c r="P31" s="359"/>
      <c r="Q31" s="360"/>
    </row>
    <row r="32" spans="1:22" ht="15">
      <c r="A32" s="356">
        <v>6</v>
      </c>
      <c r="B32" s="253"/>
      <c r="C32" s="1252"/>
      <c r="D32" s="1252"/>
      <c r="E32" s="1252"/>
      <c r="F32" s="1252"/>
      <c r="G32" s="1252"/>
      <c r="H32" s="1252"/>
      <c r="I32" s="257"/>
      <c r="J32" s="258"/>
      <c r="K32" s="259"/>
      <c r="L32" s="259"/>
      <c r="M32" s="259"/>
      <c r="N32" s="377">
        <f t="shared" si="0"/>
        <v>0</v>
      </c>
      <c r="O32" s="362" t="str">
        <f t="shared" si="1"/>
        <v/>
      </c>
      <c r="P32" s="359"/>
      <c r="Q32" s="360"/>
    </row>
    <row r="33" spans="1:21" ht="15">
      <c r="A33" s="356">
        <v>7</v>
      </c>
      <c r="B33" s="253"/>
      <c r="C33" s="1252"/>
      <c r="D33" s="1252"/>
      <c r="E33" s="1252"/>
      <c r="F33" s="1252"/>
      <c r="G33" s="1252"/>
      <c r="H33" s="1252"/>
      <c r="I33" s="257"/>
      <c r="J33" s="258"/>
      <c r="K33" s="259"/>
      <c r="L33" s="259"/>
      <c r="M33" s="259"/>
      <c r="N33" s="377">
        <f t="shared" si="0"/>
        <v>0</v>
      </c>
      <c r="O33" s="362" t="str">
        <f t="shared" si="1"/>
        <v/>
      </c>
      <c r="P33" s="359"/>
      <c r="Q33" s="360"/>
    </row>
    <row r="34" spans="1:21" ht="15">
      <c r="A34" s="356">
        <v>8</v>
      </c>
      <c r="B34" s="253"/>
      <c r="C34" s="1252"/>
      <c r="D34" s="1252"/>
      <c r="E34" s="1252"/>
      <c r="F34" s="1252"/>
      <c r="G34" s="1252"/>
      <c r="H34" s="1252"/>
      <c r="I34" s="257"/>
      <c r="J34" s="258"/>
      <c r="K34" s="259"/>
      <c r="L34" s="259"/>
      <c r="M34" s="259"/>
      <c r="N34" s="377">
        <f t="shared" si="0"/>
        <v>0</v>
      </c>
      <c r="O34" s="362" t="str">
        <f t="shared" si="1"/>
        <v/>
      </c>
      <c r="P34" s="359"/>
      <c r="Q34" s="360"/>
    </row>
    <row r="35" spans="1:21" ht="15">
      <c r="A35" s="356">
        <v>9</v>
      </c>
      <c r="B35" s="253"/>
      <c r="C35" s="1252"/>
      <c r="D35" s="1252"/>
      <c r="E35" s="1252"/>
      <c r="F35" s="1252"/>
      <c r="G35" s="1252"/>
      <c r="H35" s="1252"/>
      <c r="I35" s="257"/>
      <c r="J35" s="258"/>
      <c r="K35" s="259"/>
      <c r="L35" s="259"/>
      <c r="M35" s="259"/>
      <c r="N35" s="377">
        <f t="shared" si="0"/>
        <v>0</v>
      </c>
      <c r="O35" s="362" t="str">
        <f t="shared" si="1"/>
        <v/>
      </c>
      <c r="P35" s="358"/>
      <c r="Q35" s="360"/>
    </row>
    <row r="36" spans="1:21" ht="15">
      <c r="A36" s="356">
        <v>10</v>
      </c>
      <c r="B36" s="253"/>
      <c r="C36" s="1252"/>
      <c r="D36" s="1252"/>
      <c r="E36" s="1252"/>
      <c r="F36" s="1252"/>
      <c r="G36" s="1252"/>
      <c r="H36" s="1252"/>
      <c r="I36" s="257"/>
      <c r="J36" s="258"/>
      <c r="K36" s="259"/>
      <c r="L36" s="259"/>
      <c r="M36" s="259"/>
      <c r="N36" s="377">
        <f t="shared" si="0"/>
        <v>0</v>
      </c>
      <c r="O36" s="362" t="str">
        <f t="shared" si="1"/>
        <v/>
      </c>
      <c r="P36" s="359"/>
      <c r="Q36" s="360"/>
    </row>
    <row r="37" spans="1:21" ht="15">
      <c r="A37" s="356">
        <v>11</v>
      </c>
      <c r="B37" s="253"/>
      <c r="C37" s="1252"/>
      <c r="D37" s="1252"/>
      <c r="E37" s="1252"/>
      <c r="F37" s="1252"/>
      <c r="G37" s="1252"/>
      <c r="H37" s="1252"/>
      <c r="I37" s="257"/>
      <c r="J37" s="258"/>
      <c r="K37" s="259"/>
      <c r="L37" s="259"/>
      <c r="M37" s="259"/>
      <c r="N37" s="377">
        <f t="shared" si="0"/>
        <v>0</v>
      </c>
      <c r="O37" s="362" t="str">
        <f t="shared" si="1"/>
        <v/>
      </c>
      <c r="P37" s="359"/>
      <c r="Q37" s="360"/>
    </row>
    <row r="38" spans="1:21" ht="15">
      <c r="A38" s="356">
        <v>12</v>
      </c>
      <c r="B38" s="253"/>
      <c r="C38" s="1252"/>
      <c r="D38" s="1252"/>
      <c r="E38" s="1252"/>
      <c r="F38" s="1252"/>
      <c r="G38" s="1252"/>
      <c r="H38" s="1252"/>
      <c r="I38" s="257"/>
      <c r="J38" s="258"/>
      <c r="K38" s="259"/>
      <c r="L38" s="259"/>
      <c r="M38" s="259"/>
      <c r="N38" s="377">
        <f t="shared" si="0"/>
        <v>0</v>
      </c>
      <c r="O38" s="362" t="str">
        <f t="shared" si="1"/>
        <v/>
      </c>
      <c r="P38" s="359"/>
      <c r="Q38" s="360"/>
    </row>
    <row r="39" spans="1:21" ht="15">
      <c r="A39" s="356">
        <v>13</v>
      </c>
      <c r="B39" s="253"/>
      <c r="C39" s="1252"/>
      <c r="D39" s="1252"/>
      <c r="E39" s="1252"/>
      <c r="F39" s="1252"/>
      <c r="G39" s="1252"/>
      <c r="H39" s="1252"/>
      <c r="I39" s="257"/>
      <c r="J39" s="258"/>
      <c r="K39" s="259"/>
      <c r="L39" s="259"/>
      <c r="M39" s="259"/>
      <c r="N39" s="377">
        <f t="shared" si="0"/>
        <v>0</v>
      </c>
      <c r="O39" s="362" t="str">
        <f t="shared" si="1"/>
        <v/>
      </c>
      <c r="P39" s="358"/>
      <c r="Q39" s="360"/>
    </row>
    <row r="40" spans="1:21" ht="15">
      <c r="A40" s="356">
        <v>14</v>
      </c>
      <c r="B40" s="253"/>
      <c r="C40" s="1252"/>
      <c r="D40" s="1252"/>
      <c r="E40" s="1252"/>
      <c r="F40" s="1252"/>
      <c r="G40" s="1252"/>
      <c r="H40" s="1252"/>
      <c r="I40" s="257"/>
      <c r="J40" s="258"/>
      <c r="K40" s="259"/>
      <c r="L40" s="259"/>
      <c r="M40" s="259"/>
      <c r="N40" s="377">
        <f t="shared" si="0"/>
        <v>0</v>
      </c>
      <c r="O40" s="362" t="str">
        <f t="shared" si="1"/>
        <v/>
      </c>
      <c r="P40" s="358"/>
      <c r="Q40" s="360"/>
    </row>
    <row r="41" spans="1:21" ht="15">
      <c r="A41" s="356">
        <v>15</v>
      </c>
      <c r="B41" s="253"/>
      <c r="C41" s="1252"/>
      <c r="D41" s="1252"/>
      <c r="E41" s="1252"/>
      <c r="F41" s="1252"/>
      <c r="G41" s="1252"/>
      <c r="H41" s="1252"/>
      <c r="I41" s="257"/>
      <c r="J41" s="258"/>
      <c r="K41" s="259"/>
      <c r="L41" s="259"/>
      <c r="M41" s="259"/>
      <c r="N41" s="377">
        <f t="shared" si="0"/>
        <v>0</v>
      </c>
      <c r="O41" s="362" t="str">
        <f t="shared" si="1"/>
        <v/>
      </c>
      <c r="P41" s="359"/>
      <c r="Q41" s="360"/>
    </row>
    <row r="42" spans="1:21" ht="15">
      <c r="A42" s="356">
        <v>16</v>
      </c>
      <c r="B42" s="253"/>
      <c r="C42" s="1252"/>
      <c r="D42" s="1252"/>
      <c r="E42" s="1252"/>
      <c r="F42" s="1252"/>
      <c r="G42" s="1252"/>
      <c r="H42" s="1252"/>
      <c r="I42" s="257"/>
      <c r="J42" s="258"/>
      <c r="K42" s="259"/>
      <c r="L42" s="259"/>
      <c r="M42" s="259"/>
      <c r="N42" s="377">
        <f t="shared" si="0"/>
        <v>0</v>
      </c>
      <c r="O42" s="362" t="str">
        <f t="shared" si="1"/>
        <v/>
      </c>
      <c r="P42" s="359"/>
      <c r="Q42" s="360"/>
    </row>
    <row r="43" spans="1:21" ht="15">
      <c r="A43" s="356">
        <v>17</v>
      </c>
      <c r="B43" s="253"/>
      <c r="C43" s="1252"/>
      <c r="D43" s="1252"/>
      <c r="E43" s="1252"/>
      <c r="F43" s="1252"/>
      <c r="G43" s="1252"/>
      <c r="H43" s="1252"/>
      <c r="I43" s="257"/>
      <c r="J43" s="258"/>
      <c r="K43" s="259"/>
      <c r="L43" s="259"/>
      <c r="M43" s="259"/>
      <c r="N43" s="377">
        <f t="shared" si="0"/>
        <v>0</v>
      </c>
      <c r="O43" s="362" t="str">
        <f t="shared" si="1"/>
        <v/>
      </c>
      <c r="P43" s="359"/>
      <c r="Q43" s="360"/>
    </row>
    <row r="44" spans="1:21" ht="15">
      <c r="A44" s="356">
        <v>18</v>
      </c>
      <c r="B44" s="253"/>
      <c r="C44" s="1252"/>
      <c r="D44" s="1252"/>
      <c r="E44" s="1252"/>
      <c r="F44" s="1252"/>
      <c r="G44" s="1252"/>
      <c r="H44" s="1252"/>
      <c r="I44" s="257"/>
      <c r="J44" s="258"/>
      <c r="K44" s="259"/>
      <c r="L44" s="259"/>
      <c r="M44" s="259"/>
      <c r="N44" s="377">
        <f t="shared" si="0"/>
        <v>0</v>
      </c>
      <c r="O44" s="362" t="str">
        <f>IF((N44&gt;0.1)*AND(N44&lt;=64.99),"NO SATISFACTORIO",IF((N44&gt;=65)*AND(N44&lt;=79.99),"SATISFACTORIO",IF((N44&gt;=80)*AND(N44&lt;=100),"SOBRESALIENTE","")))</f>
        <v/>
      </c>
      <c r="P44" s="358"/>
      <c r="Q44" s="360"/>
    </row>
    <row r="45" spans="1:21" ht="15">
      <c r="A45" s="356">
        <v>19</v>
      </c>
      <c r="B45" s="253"/>
      <c r="C45" s="1252"/>
      <c r="D45" s="1252"/>
      <c r="E45" s="1252"/>
      <c r="F45" s="1252"/>
      <c r="G45" s="1252"/>
      <c r="H45" s="1252"/>
      <c r="I45" s="257"/>
      <c r="J45" s="258"/>
      <c r="K45" s="259"/>
      <c r="L45" s="259"/>
      <c r="M45" s="259"/>
      <c r="N45" s="377">
        <f t="shared" si="0"/>
        <v>0</v>
      </c>
      <c r="O45" s="362" t="str">
        <f t="shared" si="1"/>
        <v/>
      </c>
      <c r="P45" s="359"/>
      <c r="Q45" s="360"/>
    </row>
    <row r="46" spans="1:21" ht="15">
      <c r="A46" s="356">
        <v>20</v>
      </c>
      <c r="B46" s="253"/>
      <c r="C46" s="1252"/>
      <c r="D46" s="1252"/>
      <c r="E46" s="1252"/>
      <c r="F46" s="1252"/>
      <c r="G46" s="1252"/>
      <c r="H46" s="1252"/>
      <c r="I46" s="257"/>
      <c r="J46" s="258"/>
      <c r="K46" s="259"/>
      <c r="L46" s="259"/>
      <c r="M46" s="259"/>
      <c r="N46" s="377">
        <f t="shared" si="0"/>
        <v>0</v>
      </c>
      <c r="O46" s="362" t="str">
        <f>IF((N46&gt;0.1)*AND(N46&lt;=74.99),"NO SATISFACTORIO",IF((N46&gt;=75)*AND(N46&lt;=89.99),"SATISFACTORIO",IF((N46&gt;=90)*AND(N46&lt;=100),"SOBRESALIENTE","")))</f>
        <v/>
      </c>
      <c r="P46" s="359"/>
      <c r="Q46" s="360"/>
      <c r="R46" s="44"/>
      <c r="S46" s="45"/>
      <c r="T46" s="46"/>
      <c r="U46" s="46"/>
    </row>
    <row r="47" spans="1:21" ht="15">
      <c r="A47" s="356">
        <v>21</v>
      </c>
      <c r="B47" s="253"/>
      <c r="C47" s="1252"/>
      <c r="D47" s="1252"/>
      <c r="E47" s="1252"/>
      <c r="F47" s="1252"/>
      <c r="G47" s="1252"/>
      <c r="H47" s="1252"/>
      <c r="I47" s="257"/>
      <c r="J47" s="258"/>
      <c r="K47" s="259"/>
      <c r="L47" s="259"/>
      <c r="M47" s="259"/>
      <c r="N47" s="377">
        <f t="shared" si="0"/>
        <v>0</v>
      </c>
      <c r="O47" s="362" t="str">
        <f>IF((N47&gt;0.1)*AND(N47&lt;=64.99),"NO SATISFACTORIO",IF((N47&gt;=65)*AND(N47&lt;=79.99),"SATISFACTORIO",IF((N47&gt;=80)*AND(N47&lt;=100),"SOBRESALIENTE","")))</f>
        <v/>
      </c>
      <c r="P47" s="358"/>
      <c r="Q47" s="360"/>
    </row>
    <row r="48" spans="1:21" ht="15">
      <c r="A48" s="356">
        <v>22</v>
      </c>
      <c r="B48" s="253"/>
      <c r="C48" s="1252"/>
      <c r="D48" s="1252"/>
      <c r="E48" s="1252"/>
      <c r="F48" s="1252"/>
      <c r="G48" s="1252"/>
      <c r="H48" s="1252"/>
      <c r="I48" s="257"/>
      <c r="J48" s="258"/>
      <c r="K48" s="259"/>
      <c r="L48" s="259"/>
      <c r="M48" s="259"/>
      <c r="N48" s="377">
        <f t="shared" si="0"/>
        <v>0</v>
      </c>
      <c r="O48" s="362" t="str">
        <f t="shared" si="1"/>
        <v/>
      </c>
      <c r="P48" s="359"/>
      <c r="Q48" s="360"/>
    </row>
    <row r="49" spans="1:20" ht="15">
      <c r="A49" s="356">
        <v>23</v>
      </c>
      <c r="B49" s="253"/>
      <c r="C49" s="1252"/>
      <c r="D49" s="1252"/>
      <c r="E49" s="1252"/>
      <c r="F49" s="1252"/>
      <c r="G49" s="1252"/>
      <c r="H49" s="1252"/>
      <c r="I49" s="257"/>
      <c r="J49" s="258"/>
      <c r="K49" s="259"/>
      <c r="L49" s="259"/>
      <c r="M49" s="259"/>
      <c r="N49" s="377">
        <f t="shared" si="0"/>
        <v>0</v>
      </c>
      <c r="O49" s="362" t="str">
        <f t="shared" si="1"/>
        <v/>
      </c>
      <c r="P49" s="358"/>
      <c r="Q49" s="360"/>
    </row>
    <row r="50" spans="1:20" ht="15">
      <c r="A50" s="356">
        <v>24</v>
      </c>
      <c r="B50" s="253"/>
      <c r="C50" s="1252"/>
      <c r="D50" s="1252"/>
      <c r="E50" s="1252"/>
      <c r="F50" s="1252"/>
      <c r="G50" s="1252"/>
      <c r="H50" s="1252"/>
      <c r="I50" s="257"/>
      <c r="J50" s="258"/>
      <c r="K50" s="259"/>
      <c r="L50" s="259"/>
      <c r="M50" s="259"/>
      <c r="N50" s="377">
        <f t="shared" si="0"/>
        <v>0</v>
      </c>
      <c r="O50" s="362" t="str">
        <f t="shared" si="1"/>
        <v/>
      </c>
      <c r="P50" s="359"/>
      <c r="Q50" s="360"/>
    </row>
    <row r="51" spans="1:20" ht="15">
      <c r="A51" s="356">
        <v>25</v>
      </c>
      <c r="B51" s="253"/>
      <c r="C51" s="1252"/>
      <c r="D51" s="1252"/>
      <c r="E51" s="1252"/>
      <c r="F51" s="1252"/>
      <c r="G51" s="1252"/>
      <c r="H51" s="1252"/>
      <c r="I51" s="257"/>
      <c r="J51" s="258"/>
      <c r="K51" s="259"/>
      <c r="L51" s="259"/>
      <c r="M51" s="259"/>
      <c r="N51" s="377">
        <f t="shared" si="0"/>
        <v>0</v>
      </c>
      <c r="O51" s="362" t="str">
        <f t="shared" si="1"/>
        <v/>
      </c>
      <c r="P51" s="359"/>
      <c r="Q51" s="360"/>
    </row>
    <row r="52" spans="1:20" ht="15">
      <c r="A52" s="356">
        <v>26</v>
      </c>
      <c r="B52" s="253"/>
      <c r="C52" s="1252"/>
      <c r="D52" s="1252"/>
      <c r="E52" s="1252"/>
      <c r="F52" s="1252"/>
      <c r="G52" s="1252"/>
      <c r="H52" s="1252"/>
      <c r="I52" s="257"/>
      <c r="J52" s="258"/>
      <c r="K52" s="259"/>
      <c r="L52" s="259"/>
      <c r="M52" s="259"/>
      <c r="N52" s="377">
        <f t="shared" si="0"/>
        <v>0</v>
      </c>
      <c r="O52" s="362" t="str">
        <f t="shared" si="1"/>
        <v/>
      </c>
      <c r="P52" s="359"/>
      <c r="Q52" s="360"/>
    </row>
    <row r="53" spans="1:20" ht="15">
      <c r="A53" s="356">
        <v>27</v>
      </c>
      <c r="B53" s="253"/>
      <c r="C53" s="1252"/>
      <c r="D53" s="1252"/>
      <c r="E53" s="1252"/>
      <c r="F53" s="1252"/>
      <c r="G53" s="1252"/>
      <c r="H53" s="1252"/>
      <c r="I53" s="257"/>
      <c r="J53" s="258"/>
      <c r="K53" s="259"/>
      <c r="L53" s="259"/>
      <c r="M53" s="259"/>
      <c r="N53" s="377">
        <f t="shared" si="0"/>
        <v>0</v>
      </c>
      <c r="O53" s="362" t="str">
        <f t="shared" si="1"/>
        <v/>
      </c>
      <c r="P53" s="358"/>
      <c r="Q53" s="360"/>
    </row>
    <row r="54" spans="1:20" ht="15">
      <c r="A54" s="356">
        <v>28</v>
      </c>
      <c r="B54" s="253"/>
      <c r="C54" s="1252"/>
      <c r="D54" s="1252"/>
      <c r="E54" s="1252"/>
      <c r="F54" s="1252"/>
      <c r="G54" s="1252"/>
      <c r="H54" s="1252"/>
      <c r="I54" s="257"/>
      <c r="J54" s="258"/>
      <c r="K54" s="259"/>
      <c r="L54" s="259"/>
      <c r="M54" s="259"/>
      <c r="N54" s="377">
        <f t="shared" si="0"/>
        <v>0</v>
      </c>
      <c r="O54" s="362" t="str">
        <f>IF((N54&gt;0.1)*AND(N54&lt;=74.99),"NO SATISFACTORIO",IF((N54&gt;=75)*AND(N54&lt;=89.99),"SATISFACTORIO",IF((N54&gt;=90)*AND(N54&lt;=100),"SOBRESALIENTE","")))</f>
        <v/>
      </c>
      <c r="P54" s="359"/>
      <c r="Q54" s="360"/>
    </row>
    <row r="55" spans="1:20" ht="15">
      <c r="A55" s="356">
        <v>29</v>
      </c>
      <c r="B55" s="253"/>
      <c r="C55" s="1252"/>
      <c r="D55" s="1252"/>
      <c r="E55" s="1252"/>
      <c r="F55" s="1252"/>
      <c r="G55" s="1252"/>
      <c r="H55" s="1252"/>
      <c r="I55" s="257"/>
      <c r="J55" s="258"/>
      <c r="K55" s="259"/>
      <c r="L55" s="259"/>
      <c r="M55" s="259"/>
      <c r="N55" s="377">
        <f t="shared" si="0"/>
        <v>0</v>
      </c>
      <c r="O55" s="362" t="str">
        <f t="shared" ref="O55:O74" si="2">IF((N55&gt;0.1)*AND(N55&lt;=74.99),"NO SATISFACTORIO",IF((N55&gt;=75)*AND(N55&lt;=89.99),"SATISFACTORIO",IF((N55&gt;=90)*AND(N55&lt;=100),"SOBRESALIENTE","")))</f>
        <v/>
      </c>
      <c r="P55" s="359"/>
      <c r="Q55" s="360"/>
    </row>
    <row r="56" spans="1:20" ht="15">
      <c r="A56" s="356">
        <v>30</v>
      </c>
      <c r="B56" s="253"/>
      <c r="C56" s="1252"/>
      <c r="D56" s="1252"/>
      <c r="E56" s="1252"/>
      <c r="F56" s="1252"/>
      <c r="G56" s="1252"/>
      <c r="H56" s="1252"/>
      <c r="I56" s="257"/>
      <c r="J56" s="258"/>
      <c r="K56" s="259"/>
      <c r="L56" s="259"/>
      <c r="M56" s="259"/>
      <c r="N56" s="377">
        <f t="shared" si="0"/>
        <v>0</v>
      </c>
      <c r="O56" s="362" t="str">
        <f t="shared" si="2"/>
        <v/>
      </c>
      <c r="P56" s="358"/>
      <c r="Q56" s="360"/>
    </row>
    <row r="57" spans="1:20" ht="15">
      <c r="A57" s="356">
        <v>31</v>
      </c>
      <c r="B57" s="253"/>
      <c r="C57" s="1252"/>
      <c r="D57" s="1252"/>
      <c r="E57" s="1252"/>
      <c r="F57" s="1252"/>
      <c r="G57" s="1252"/>
      <c r="H57" s="1252"/>
      <c r="I57" s="257"/>
      <c r="J57" s="258"/>
      <c r="K57" s="259"/>
      <c r="L57" s="259"/>
      <c r="M57" s="259"/>
      <c r="N57" s="377">
        <f t="shared" si="0"/>
        <v>0</v>
      </c>
      <c r="O57" s="362" t="str">
        <f t="shared" si="2"/>
        <v/>
      </c>
      <c r="P57" s="358"/>
      <c r="Q57" s="360"/>
    </row>
    <row r="58" spans="1:20" ht="15">
      <c r="A58" s="356">
        <v>32</v>
      </c>
      <c r="B58" s="253"/>
      <c r="C58" s="1252"/>
      <c r="D58" s="1252"/>
      <c r="E58" s="1252"/>
      <c r="F58" s="1252"/>
      <c r="G58" s="1252"/>
      <c r="H58" s="1252"/>
      <c r="I58" s="257"/>
      <c r="J58" s="258"/>
      <c r="K58" s="259"/>
      <c r="L58" s="259"/>
      <c r="M58" s="259"/>
      <c r="N58" s="377">
        <f t="shared" si="0"/>
        <v>0</v>
      </c>
      <c r="O58" s="362" t="str">
        <f t="shared" si="2"/>
        <v/>
      </c>
      <c r="P58" s="358"/>
      <c r="Q58" s="360"/>
    </row>
    <row r="59" spans="1:20" ht="15">
      <c r="A59" s="356">
        <v>33</v>
      </c>
      <c r="B59" s="253"/>
      <c r="C59" s="1252"/>
      <c r="D59" s="1252"/>
      <c r="E59" s="1252"/>
      <c r="F59" s="1252"/>
      <c r="G59" s="1252"/>
      <c r="H59" s="1252"/>
      <c r="I59" s="257"/>
      <c r="J59" s="258"/>
      <c r="K59" s="259"/>
      <c r="L59" s="259"/>
      <c r="M59" s="259"/>
      <c r="N59" s="377">
        <f t="shared" si="0"/>
        <v>0</v>
      </c>
      <c r="O59" s="362" t="str">
        <f t="shared" si="2"/>
        <v/>
      </c>
      <c r="P59" s="358"/>
      <c r="Q59" s="360"/>
    </row>
    <row r="60" spans="1:20" ht="15">
      <c r="A60" s="356">
        <v>34</v>
      </c>
      <c r="B60" s="253"/>
      <c r="C60" s="1252"/>
      <c r="D60" s="1252"/>
      <c r="E60" s="1252"/>
      <c r="F60" s="1252"/>
      <c r="G60" s="1252"/>
      <c r="H60" s="1252"/>
      <c r="I60" s="257"/>
      <c r="J60" s="258"/>
      <c r="K60" s="259"/>
      <c r="L60" s="259"/>
      <c r="M60" s="259"/>
      <c r="N60" s="377">
        <f t="shared" si="0"/>
        <v>0</v>
      </c>
      <c r="O60" s="362" t="str">
        <f t="shared" si="2"/>
        <v/>
      </c>
      <c r="P60" s="358"/>
      <c r="Q60" s="360"/>
    </row>
    <row r="61" spans="1:20" ht="15">
      <c r="A61" s="356">
        <v>35</v>
      </c>
      <c r="B61" s="253"/>
      <c r="C61" s="1252"/>
      <c r="D61" s="1252"/>
      <c r="E61" s="1252"/>
      <c r="F61" s="1252"/>
      <c r="G61" s="1252"/>
      <c r="H61" s="1252"/>
      <c r="I61" s="257"/>
      <c r="J61" s="258"/>
      <c r="K61" s="259"/>
      <c r="L61" s="259"/>
      <c r="M61" s="259"/>
      <c r="N61" s="377">
        <f t="shared" si="0"/>
        <v>0</v>
      </c>
      <c r="O61" s="362" t="str">
        <f t="shared" si="2"/>
        <v/>
      </c>
      <c r="P61" s="358"/>
      <c r="Q61" s="360"/>
    </row>
    <row r="62" spans="1:20" ht="15">
      <c r="A62" s="356">
        <v>36</v>
      </c>
      <c r="B62" s="253"/>
      <c r="C62" s="1252"/>
      <c r="D62" s="1252"/>
      <c r="E62" s="1252"/>
      <c r="F62" s="1252"/>
      <c r="G62" s="1252"/>
      <c r="H62" s="1252"/>
      <c r="I62" s="257"/>
      <c r="J62" s="258"/>
      <c r="K62" s="259"/>
      <c r="L62" s="259"/>
      <c r="M62" s="259"/>
      <c r="N62" s="377">
        <f t="shared" si="0"/>
        <v>0</v>
      </c>
      <c r="O62" s="362" t="str">
        <f t="shared" si="2"/>
        <v/>
      </c>
      <c r="P62" s="358"/>
      <c r="Q62" s="360"/>
      <c r="T62" s="47"/>
    </row>
    <row r="63" spans="1:20" ht="15">
      <c r="A63" s="356">
        <v>37</v>
      </c>
      <c r="B63" s="253"/>
      <c r="C63" s="1252"/>
      <c r="D63" s="1252"/>
      <c r="E63" s="1252"/>
      <c r="F63" s="1252"/>
      <c r="G63" s="1252"/>
      <c r="H63" s="1252"/>
      <c r="I63" s="257"/>
      <c r="J63" s="258"/>
      <c r="K63" s="259"/>
      <c r="L63" s="259"/>
      <c r="M63" s="259"/>
      <c r="N63" s="377">
        <f t="shared" si="0"/>
        <v>0</v>
      </c>
      <c r="O63" s="362" t="str">
        <f t="shared" si="2"/>
        <v/>
      </c>
      <c r="P63" s="358"/>
      <c r="Q63" s="360"/>
    </row>
    <row r="64" spans="1:20" ht="15">
      <c r="A64" s="356">
        <v>38</v>
      </c>
      <c r="B64" s="254"/>
      <c r="C64" s="1324"/>
      <c r="D64" s="1324"/>
      <c r="E64" s="1324"/>
      <c r="F64" s="1324"/>
      <c r="G64" s="1324"/>
      <c r="H64" s="1324"/>
      <c r="I64" s="257"/>
      <c r="J64" s="258"/>
      <c r="K64" s="259"/>
      <c r="L64" s="260"/>
      <c r="M64" s="259"/>
      <c r="N64" s="377">
        <f t="shared" si="0"/>
        <v>0</v>
      </c>
      <c r="O64" s="362" t="str">
        <f t="shared" si="2"/>
        <v/>
      </c>
      <c r="P64" s="358"/>
      <c r="Q64" s="360"/>
    </row>
    <row r="65" spans="1:17" ht="15">
      <c r="A65" s="356">
        <v>39</v>
      </c>
      <c r="B65" s="253"/>
      <c r="C65" s="1324"/>
      <c r="D65" s="1324"/>
      <c r="E65" s="1324"/>
      <c r="F65" s="1324"/>
      <c r="G65" s="1324"/>
      <c r="H65" s="1324"/>
      <c r="I65" s="257"/>
      <c r="J65" s="258"/>
      <c r="K65" s="259"/>
      <c r="L65" s="260"/>
      <c r="M65" s="259"/>
      <c r="N65" s="377">
        <f t="shared" si="0"/>
        <v>0</v>
      </c>
      <c r="O65" s="362" t="str">
        <f t="shared" si="2"/>
        <v/>
      </c>
      <c r="P65" s="358"/>
      <c r="Q65" s="360"/>
    </row>
    <row r="66" spans="1:17" ht="15">
      <c r="A66" s="356">
        <v>40</v>
      </c>
      <c r="B66" s="253"/>
      <c r="C66" s="1324"/>
      <c r="D66" s="1324"/>
      <c r="E66" s="1324"/>
      <c r="F66" s="1324"/>
      <c r="G66" s="1324"/>
      <c r="H66" s="1324"/>
      <c r="I66" s="257"/>
      <c r="J66" s="258"/>
      <c r="K66" s="259"/>
      <c r="L66" s="260"/>
      <c r="M66" s="259"/>
      <c r="N66" s="377">
        <f t="shared" si="0"/>
        <v>0</v>
      </c>
      <c r="O66" s="362" t="str">
        <f t="shared" si="2"/>
        <v/>
      </c>
      <c r="P66" s="359"/>
      <c r="Q66" s="360"/>
    </row>
    <row r="67" spans="1:17" ht="15">
      <c r="A67" s="356">
        <v>41</v>
      </c>
      <c r="B67" s="254"/>
      <c r="C67" s="1324"/>
      <c r="D67" s="1324"/>
      <c r="E67" s="1324"/>
      <c r="F67" s="1324"/>
      <c r="G67" s="1324"/>
      <c r="H67" s="1324"/>
      <c r="I67" s="257"/>
      <c r="J67" s="258"/>
      <c r="K67" s="259"/>
      <c r="L67" s="260"/>
      <c r="M67" s="259"/>
      <c r="N67" s="377">
        <f t="shared" si="0"/>
        <v>0</v>
      </c>
      <c r="O67" s="362" t="str">
        <f t="shared" si="2"/>
        <v/>
      </c>
      <c r="P67" s="358"/>
      <c r="Q67" s="360"/>
    </row>
    <row r="68" spans="1:17" ht="15">
      <c r="A68" s="356">
        <v>42</v>
      </c>
      <c r="B68" s="254"/>
      <c r="C68" s="1324"/>
      <c r="D68" s="1324"/>
      <c r="E68" s="1324"/>
      <c r="F68" s="1324"/>
      <c r="G68" s="1324"/>
      <c r="H68" s="1324"/>
      <c r="I68" s="257"/>
      <c r="J68" s="258"/>
      <c r="K68" s="259"/>
      <c r="L68" s="260"/>
      <c r="M68" s="259"/>
      <c r="N68" s="377">
        <f t="shared" si="0"/>
        <v>0</v>
      </c>
      <c r="O68" s="362" t="str">
        <f t="shared" si="2"/>
        <v/>
      </c>
      <c r="P68" s="358"/>
      <c r="Q68" s="360"/>
    </row>
    <row r="69" spans="1:17" ht="15">
      <c r="A69" s="356">
        <v>43</v>
      </c>
      <c r="B69" s="254"/>
      <c r="C69" s="1324"/>
      <c r="D69" s="1324"/>
      <c r="E69" s="1324"/>
      <c r="F69" s="1324"/>
      <c r="G69" s="1324"/>
      <c r="H69" s="1324"/>
      <c r="I69" s="257"/>
      <c r="J69" s="258"/>
      <c r="K69" s="259"/>
      <c r="L69" s="260"/>
      <c r="M69" s="259"/>
      <c r="N69" s="377">
        <f t="shared" si="0"/>
        <v>0</v>
      </c>
      <c r="O69" s="362" t="str">
        <f t="shared" si="2"/>
        <v/>
      </c>
      <c r="P69" s="358"/>
      <c r="Q69" s="360"/>
    </row>
    <row r="70" spans="1:17" ht="15">
      <c r="A70" s="356">
        <v>44</v>
      </c>
      <c r="B70" s="254"/>
      <c r="C70" s="1324"/>
      <c r="D70" s="1324"/>
      <c r="E70" s="1324"/>
      <c r="F70" s="1324"/>
      <c r="G70" s="1324"/>
      <c r="H70" s="1324"/>
      <c r="I70" s="257"/>
      <c r="J70" s="258"/>
      <c r="K70" s="259"/>
      <c r="L70" s="260"/>
      <c r="M70" s="259"/>
      <c r="N70" s="377">
        <f t="shared" si="0"/>
        <v>0</v>
      </c>
      <c r="O70" s="362" t="str">
        <f t="shared" si="2"/>
        <v/>
      </c>
      <c r="P70" s="358"/>
      <c r="Q70" s="360"/>
    </row>
    <row r="71" spans="1:17" ht="15">
      <c r="A71" s="356">
        <v>45</v>
      </c>
      <c r="B71" s="254"/>
      <c r="C71" s="1324"/>
      <c r="D71" s="1324"/>
      <c r="E71" s="1324"/>
      <c r="F71" s="1324"/>
      <c r="G71" s="1324"/>
      <c r="H71" s="1324"/>
      <c r="I71" s="257"/>
      <c r="J71" s="258"/>
      <c r="K71" s="259"/>
      <c r="L71" s="260"/>
      <c r="M71" s="259"/>
      <c r="N71" s="377">
        <f t="shared" si="0"/>
        <v>0</v>
      </c>
      <c r="O71" s="362" t="str">
        <f t="shared" si="2"/>
        <v/>
      </c>
      <c r="P71" s="358"/>
      <c r="Q71" s="360"/>
    </row>
    <row r="72" spans="1:17" ht="15">
      <c r="A72" s="356">
        <v>46</v>
      </c>
      <c r="B72" s="254"/>
      <c r="C72" s="1324"/>
      <c r="D72" s="1324"/>
      <c r="E72" s="1324"/>
      <c r="F72" s="1324"/>
      <c r="G72" s="1324"/>
      <c r="H72" s="1324"/>
      <c r="I72" s="257"/>
      <c r="J72" s="258"/>
      <c r="K72" s="259"/>
      <c r="L72" s="260"/>
      <c r="M72" s="259"/>
      <c r="N72" s="377">
        <f>SUM(I72:M72)</f>
        <v>0</v>
      </c>
      <c r="O72" s="362" t="str">
        <f>IF((N72&gt;0.1)*AND(N72&lt;=74.99),"NO SATISFACTORIO",IF((N72&gt;=75)*AND(N72&lt;=89.99),"SATISFACTORIO",IF((N72&gt;=90)*AND(N72&lt;=100),"SOBRESALIENTE","")))</f>
        <v/>
      </c>
      <c r="P72" s="358"/>
      <c r="Q72" s="360"/>
    </row>
    <row r="73" spans="1:17" ht="13.5" customHeight="1">
      <c r="A73" s="42"/>
      <c r="B73" s="255"/>
      <c r="C73" s="1328"/>
      <c r="D73" s="1328"/>
      <c r="E73" s="1328"/>
      <c r="F73" s="1328"/>
      <c r="G73" s="1328"/>
      <c r="H73" s="1328"/>
      <c r="I73" s="256"/>
      <c r="J73" s="261"/>
      <c r="K73" s="262"/>
      <c r="L73" s="261"/>
      <c r="M73" s="263"/>
      <c r="N73" s="378">
        <f>SUM(N27:N52)</f>
        <v>0</v>
      </c>
      <c r="O73" s="363" t="str">
        <f t="shared" si="2"/>
        <v/>
      </c>
    </row>
    <row r="74" spans="1:17" ht="15.75" customHeight="1">
      <c r="A74" s="1329" t="s">
        <v>57</v>
      </c>
      <c r="B74" s="1330"/>
      <c r="C74" s="1331"/>
      <c r="D74" s="1331"/>
      <c r="E74" s="1331"/>
      <c r="F74" s="1331"/>
      <c r="G74" s="1331"/>
      <c r="H74" s="1332"/>
      <c r="I74" s="386">
        <f>SUM(I27:I72)</f>
        <v>0</v>
      </c>
      <c r="J74" s="387">
        <f>SUM(J27:J72)</f>
        <v>0</v>
      </c>
      <c r="K74" s="388">
        <f>SUM(K27:K72)</f>
        <v>0</v>
      </c>
      <c r="L74" s="388">
        <f>SUM(L27:L72)</f>
        <v>0</v>
      </c>
      <c r="M74" s="386">
        <f>SUM(M27:M72)</f>
        <v>0</v>
      </c>
      <c r="N74" s="389">
        <f>SUM(I74:M74)</f>
        <v>0</v>
      </c>
      <c r="O74" s="363" t="str">
        <f t="shared" si="2"/>
        <v/>
      </c>
    </row>
    <row r="75" spans="1:17" ht="18.75" customHeight="1" thickBot="1">
      <c r="A75" s="1333" t="s">
        <v>140</v>
      </c>
      <c r="B75" s="1334"/>
      <c r="C75" s="1334"/>
      <c r="D75" s="1334"/>
      <c r="E75" s="1334"/>
      <c r="F75" s="1334"/>
      <c r="G75" s="1334"/>
      <c r="H75" s="1334"/>
      <c r="I75" s="1334"/>
      <c r="J75" s="1334"/>
      <c r="K75" s="1334"/>
      <c r="L75" s="1334"/>
      <c r="M75" s="1335"/>
      <c r="N75" s="361">
        <f>(N74/A72)%*100%</f>
        <v>0</v>
      </c>
      <c r="O75" s="364"/>
    </row>
    <row r="76" spans="1:17">
      <c r="A76" s="48"/>
      <c r="B76" s="49"/>
      <c r="C76" s="1336"/>
      <c r="D76" s="1336"/>
      <c r="E76" s="48"/>
      <c r="F76" s="48"/>
      <c r="G76" s="48"/>
      <c r="H76" s="50"/>
      <c r="I76" s="48"/>
      <c r="J76" s="48"/>
      <c r="K76" s="51"/>
      <c r="L76" s="52"/>
      <c r="M76" s="252"/>
    </row>
    <row r="77" spans="1:17" ht="18.75" customHeight="1">
      <c r="A77" s="48"/>
      <c r="B77" s="49"/>
      <c r="C77" s="49"/>
      <c r="D77" s="49"/>
      <c r="E77" s="48"/>
      <c r="F77" s="48"/>
      <c r="G77" s="48"/>
      <c r="H77" s="50"/>
      <c r="I77" s="48"/>
      <c r="J77" s="48"/>
      <c r="K77" s="51"/>
      <c r="L77" s="52"/>
      <c r="M77" s="252"/>
    </row>
    <row r="78" spans="1:17" ht="13.5" thickBot="1">
      <c r="A78" s="48"/>
      <c r="B78" s="49"/>
      <c r="C78" s="49"/>
      <c r="D78" s="49"/>
      <c r="E78" s="48"/>
      <c r="F78" s="48"/>
      <c r="G78" s="48"/>
      <c r="H78" s="50"/>
      <c r="I78" s="48"/>
      <c r="J78" s="48"/>
      <c r="K78" s="51"/>
      <c r="L78" s="52"/>
      <c r="M78" s="252"/>
    </row>
    <row r="79" spans="1:17" ht="16.5" thickBot="1">
      <c r="A79" s="1325" t="s">
        <v>141</v>
      </c>
      <c r="B79" s="1326"/>
      <c r="C79" s="1326"/>
      <c r="D79" s="1326"/>
      <c r="E79" s="1326"/>
      <c r="F79" s="1326"/>
      <c r="G79" s="1326"/>
      <c r="H79" s="1326"/>
      <c r="I79" s="1326"/>
      <c r="J79" s="1326"/>
      <c r="K79" s="1326"/>
      <c r="L79" s="1326"/>
      <c r="M79" s="1327"/>
    </row>
    <row r="80" spans="1:17">
      <c r="A80" s="53" t="s">
        <v>84</v>
      </c>
      <c r="B80" s="54">
        <f>B10</f>
        <v>0.85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55"/>
    </row>
    <row r="81" spans="1:13">
      <c r="A81" s="56" t="s">
        <v>114</v>
      </c>
      <c r="B81" s="57">
        <f>D10</f>
        <v>0.75</v>
      </c>
      <c r="C81" s="58"/>
      <c r="E81" s="6"/>
      <c r="M81" s="59"/>
    </row>
    <row r="82" spans="1:13" ht="25.5">
      <c r="A82" s="60" t="s">
        <v>142</v>
      </c>
      <c r="B82" s="61">
        <f>B17</f>
        <v>0</v>
      </c>
      <c r="C82" s="58"/>
      <c r="E82" s="6"/>
      <c r="M82" s="59"/>
    </row>
    <row r="83" spans="1:13">
      <c r="A83" s="62"/>
      <c r="B83" s="58"/>
      <c r="C83" s="58"/>
      <c r="E83" s="6"/>
      <c r="M83" s="59"/>
    </row>
    <row r="84" spans="1:13">
      <c r="A84" s="62"/>
      <c r="B84" s="58"/>
      <c r="C84" s="58"/>
      <c r="E84" s="6"/>
      <c r="M84" s="59"/>
    </row>
    <row r="85" spans="1:13">
      <c r="A85" s="62"/>
      <c r="B85" s="58"/>
      <c r="C85" s="58"/>
      <c r="E85" s="6"/>
      <c r="M85" s="59"/>
    </row>
    <row r="86" spans="1:13">
      <c r="A86" s="62"/>
      <c r="B86" s="58"/>
      <c r="C86" s="58"/>
      <c r="E86" s="6"/>
      <c r="M86" s="59"/>
    </row>
    <row r="87" spans="1:13">
      <c r="A87" s="62"/>
      <c r="B87" s="58"/>
      <c r="C87" s="58"/>
      <c r="E87" s="6"/>
      <c r="M87" s="59"/>
    </row>
    <row r="88" spans="1:13">
      <c r="A88" s="62"/>
      <c r="B88" s="58"/>
      <c r="C88" s="58"/>
      <c r="E88" s="6"/>
      <c r="M88" s="59"/>
    </row>
    <row r="89" spans="1:13">
      <c r="A89" s="62"/>
      <c r="B89" s="58"/>
      <c r="C89" s="58"/>
      <c r="E89" s="6"/>
      <c r="M89" s="59"/>
    </row>
    <row r="90" spans="1:13">
      <c r="A90" s="62"/>
      <c r="B90" s="58"/>
      <c r="C90" s="58"/>
      <c r="E90" s="6"/>
      <c r="M90" s="59"/>
    </row>
    <row r="91" spans="1:13">
      <c r="A91" s="62"/>
      <c r="B91" s="58"/>
      <c r="C91" s="58"/>
      <c r="E91" s="6"/>
      <c r="M91" s="59"/>
    </row>
    <row r="92" spans="1:13">
      <c r="A92" s="3"/>
      <c r="E92" s="6"/>
      <c r="M92" s="59"/>
    </row>
    <row r="93" spans="1:13">
      <c r="A93" s="3"/>
      <c r="M93" s="59"/>
    </row>
    <row r="94" spans="1:13">
      <c r="A94" s="3"/>
      <c r="M94" s="59"/>
    </row>
    <row r="95" spans="1:13">
      <c r="A95" s="3"/>
      <c r="E95" s="63"/>
      <c r="M95" s="59"/>
    </row>
    <row r="96" spans="1:13">
      <c r="A96" s="3"/>
      <c r="M96" s="59"/>
    </row>
    <row r="97" spans="1:13">
      <c r="A97" s="3"/>
      <c r="M97" s="59"/>
    </row>
    <row r="98" spans="1:13">
      <c r="A98" s="3"/>
      <c r="M98" s="59"/>
    </row>
    <row r="99" spans="1:13">
      <c r="A99" s="3"/>
      <c r="M99" s="59"/>
    </row>
    <row r="100" spans="1:13">
      <c r="A100" s="3"/>
      <c r="M100" s="59"/>
    </row>
    <row r="101" spans="1:13">
      <c r="A101" s="3"/>
      <c r="M101" s="59"/>
    </row>
    <row r="102" spans="1:13">
      <c r="A102" s="3"/>
      <c r="M102" s="59"/>
    </row>
    <row r="103" spans="1:13" ht="13.5" thickBot="1">
      <c r="A103" s="64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6"/>
    </row>
  </sheetData>
  <mergeCells count="91">
    <mergeCell ref="A79:M79"/>
    <mergeCell ref="C72:H72"/>
    <mergeCell ref="C73:H73"/>
    <mergeCell ref="A74:H74"/>
    <mergeCell ref="A75:M75"/>
    <mergeCell ref="C76:D76"/>
    <mergeCell ref="C69:H69"/>
    <mergeCell ref="C70:H70"/>
    <mergeCell ref="C71:H71"/>
    <mergeCell ref="C64:H64"/>
    <mergeCell ref="C65:H65"/>
    <mergeCell ref="C66:H66"/>
    <mergeCell ref="C67:H67"/>
    <mergeCell ref="C68:H68"/>
    <mergeCell ref="C59:H59"/>
    <mergeCell ref="C60:H60"/>
    <mergeCell ref="C61:H61"/>
    <mergeCell ref="C62:H62"/>
    <mergeCell ref="C63:H63"/>
    <mergeCell ref="C54:H54"/>
    <mergeCell ref="C55:H55"/>
    <mergeCell ref="C56:H56"/>
    <mergeCell ref="C57:H57"/>
    <mergeCell ref="C58:H58"/>
    <mergeCell ref="C49:H49"/>
    <mergeCell ref="C50:H50"/>
    <mergeCell ref="C51:H51"/>
    <mergeCell ref="C52:H52"/>
    <mergeCell ref="C53:H53"/>
    <mergeCell ref="C44:H44"/>
    <mergeCell ref="C45:H45"/>
    <mergeCell ref="C46:H46"/>
    <mergeCell ref="C47:H47"/>
    <mergeCell ref="C48:H48"/>
    <mergeCell ref="C39:H39"/>
    <mergeCell ref="C40:H40"/>
    <mergeCell ref="C41:H41"/>
    <mergeCell ref="C42:H42"/>
    <mergeCell ref="C43:H43"/>
    <mergeCell ref="C33:H33"/>
    <mergeCell ref="C34:H34"/>
    <mergeCell ref="C35:H35"/>
    <mergeCell ref="C36:H36"/>
    <mergeCell ref="C37:H37"/>
    <mergeCell ref="C32:H32"/>
    <mergeCell ref="A18:A19"/>
    <mergeCell ref="B18:M19"/>
    <mergeCell ref="A20:M20"/>
    <mergeCell ref="A21:M21"/>
    <mergeCell ref="A22:A26"/>
    <mergeCell ref="B22:B26"/>
    <mergeCell ref="C22:H26"/>
    <mergeCell ref="I22:N22"/>
    <mergeCell ref="I25:N25"/>
    <mergeCell ref="C27:H27"/>
    <mergeCell ref="C28:H28"/>
    <mergeCell ref="C29:H29"/>
    <mergeCell ref="C30:H30"/>
    <mergeCell ref="C31:H31"/>
    <mergeCell ref="B14:M14"/>
    <mergeCell ref="B15:M15"/>
    <mergeCell ref="A16:A17"/>
    <mergeCell ref="B16:M16"/>
    <mergeCell ref="B17:M17"/>
    <mergeCell ref="A11:A12"/>
    <mergeCell ref="B11:L11"/>
    <mergeCell ref="M11:M12"/>
    <mergeCell ref="B12:L12"/>
    <mergeCell ref="B13:M13"/>
    <mergeCell ref="F8:G8"/>
    <mergeCell ref="H8:J8"/>
    <mergeCell ref="K8:M8"/>
    <mergeCell ref="B9:M9"/>
    <mergeCell ref="E10:G10"/>
    <mergeCell ref="H10:M10"/>
    <mergeCell ref="P25:P26"/>
    <mergeCell ref="O25:O26"/>
    <mergeCell ref="C38:H38"/>
    <mergeCell ref="A1:M1"/>
    <mergeCell ref="A2:M2"/>
    <mergeCell ref="A3:M3"/>
    <mergeCell ref="A5:M5"/>
    <mergeCell ref="A6:F6"/>
    <mergeCell ref="G6:M6"/>
    <mergeCell ref="B7:E7"/>
    <mergeCell ref="F7:G7"/>
    <mergeCell ref="H7:I7"/>
    <mergeCell ref="J7:K7"/>
    <mergeCell ref="L7:M7"/>
    <mergeCell ref="B8:C8"/>
    <mergeCell ref="D8:E8"/>
  </mergeCells>
  <conditionalFormatting sqref="O27:O72">
    <cfRule type="containsText" dxfId="2" priority="1" operator="containsText" text="NO SATISFACTORIO">
      <formula>NOT(ISERROR(SEARCH("NO SATISFACTORIO",O27)))</formula>
    </cfRule>
    <cfRule type="containsText" dxfId="1" priority="2" operator="containsText" text="SOBRESALIENTE">
      <formula>NOT(ISERROR(SEARCH("SOBRESALIENTE",O27)))</formula>
    </cfRule>
    <cfRule type="containsText" dxfId="0" priority="3" operator="containsText" text="SATISFACTORIO">
      <formula>NOT(ISERROR(SEARCH("SATISFACTORIO",O27)))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4"/>
  <sheetViews>
    <sheetView zoomScaleNormal="100" workbookViewId="0">
      <selection activeCell="I10" sqref="I10:N10"/>
    </sheetView>
  </sheetViews>
  <sheetFormatPr defaultColWidth="12.5703125" defaultRowHeight="15" customHeight="1"/>
  <cols>
    <col min="1" max="1" width="21.5703125" customWidth="1"/>
    <col min="2" max="2" width="11.7109375" customWidth="1"/>
    <col min="3" max="3" width="13" customWidth="1"/>
    <col min="4" max="4" width="18" customWidth="1"/>
    <col min="5" max="5" width="17" customWidth="1"/>
    <col min="6" max="6" width="9.28515625" customWidth="1"/>
    <col min="7" max="7" width="15" customWidth="1"/>
    <col min="8" max="9" width="9.28515625" customWidth="1"/>
    <col min="10" max="10" width="11.28515625" customWidth="1"/>
    <col min="11" max="11" width="11.5703125" customWidth="1"/>
    <col min="12" max="12" width="13.42578125" customWidth="1"/>
    <col min="13" max="13" width="9.28515625" customWidth="1"/>
    <col min="14" max="14" width="13" customWidth="1"/>
    <col min="15" max="26" width="10" customWidth="1"/>
  </cols>
  <sheetData>
    <row r="1" spans="1:26" ht="12.75" customHeight="1">
      <c r="A1" s="1368" t="s">
        <v>0</v>
      </c>
      <c r="B1" s="1675"/>
      <c r="C1" s="1675"/>
      <c r="D1" s="1675"/>
      <c r="E1" s="1675"/>
      <c r="F1" s="1675"/>
      <c r="G1" s="1675"/>
      <c r="H1" s="1675"/>
      <c r="I1" s="1675"/>
      <c r="J1" s="1675"/>
      <c r="K1" s="1675"/>
      <c r="L1" s="1675"/>
      <c r="M1" s="1675"/>
      <c r="N1" s="1675"/>
    </row>
    <row r="2" spans="1:26" ht="12.75" customHeight="1">
      <c r="A2" s="1369" t="s">
        <v>1</v>
      </c>
      <c r="B2" s="1675"/>
      <c r="C2" s="1675"/>
      <c r="D2" s="1675"/>
      <c r="E2" s="1675"/>
      <c r="F2" s="1675"/>
      <c r="G2" s="1675"/>
      <c r="H2" s="1675"/>
      <c r="I2" s="1675"/>
      <c r="J2" s="1675"/>
      <c r="K2" s="1675"/>
      <c r="L2" s="1675"/>
      <c r="M2" s="1675"/>
      <c r="N2" s="1675"/>
    </row>
    <row r="3" spans="1:26" ht="12.75" customHeight="1">
      <c r="A3" s="1368" t="s">
        <v>2</v>
      </c>
      <c r="B3" s="1675"/>
      <c r="C3" s="1675"/>
      <c r="D3" s="1675"/>
      <c r="E3" s="1675"/>
      <c r="F3" s="1675"/>
      <c r="G3" s="1675"/>
      <c r="H3" s="1675"/>
      <c r="I3" s="1675"/>
      <c r="J3" s="1675"/>
      <c r="K3" s="1675"/>
      <c r="L3" s="1675"/>
      <c r="M3" s="1675"/>
      <c r="N3" s="1675"/>
    </row>
    <row r="4" spans="1:26" ht="34.5" customHeight="1" thickBo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Q4" s="188"/>
    </row>
    <row r="5" spans="1:26" ht="24.75" customHeight="1" thickBot="1">
      <c r="A5" s="1161" t="s">
        <v>119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3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</row>
    <row r="6" spans="1:26" ht="24" customHeight="1" thickBot="1">
      <c r="A6" s="1370" t="s">
        <v>72</v>
      </c>
      <c r="B6" s="1676"/>
      <c r="C6" s="1676"/>
      <c r="D6" s="1676"/>
      <c r="E6" s="1676"/>
      <c r="F6" s="1676"/>
      <c r="G6" s="1677"/>
      <c r="H6" s="1371" t="s">
        <v>73</v>
      </c>
      <c r="I6" s="1676"/>
      <c r="J6" s="1676"/>
      <c r="K6" s="1676"/>
      <c r="L6" s="1676"/>
      <c r="M6" s="1676"/>
      <c r="N6" s="1677"/>
    </row>
    <row r="7" spans="1:26" ht="15.75" customHeight="1" thickBot="1">
      <c r="A7" s="352" t="s">
        <v>74</v>
      </c>
      <c r="B7" s="1361" t="s">
        <v>143</v>
      </c>
      <c r="C7" s="1678"/>
      <c r="D7" s="1678"/>
      <c r="E7" s="1678"/>
      <c r="F7" s="1679"/>
      <c r="G7" s="1367" t="s">
        <v>75</v>
      </c>
      <c r="H7" s="1680"/>
      <c r="I7" s="1360" t="s">
        <v>144</v>
      </c>
      <c r="J7" s="1679"/>
      <c r="K7" s="1365" t="s">
        <v>77</v>
      </c>
      <c r="L7" s="1680"/>
      <c r="M7" s="1360" t="s">
        <v>145</v>
      </c>
      <c r="N7" s="1679"/>
    </row>
    <row r="8" spans="1:26" ht="26.25" customHeight="1" thickBot="1">
      <c r="A8" s="352" t="s">
        <v>78</v>
      </c>
      <c r="B8" s="1381"/>
      <c r="C8" s="1382"/>
      <c r="D8" s="1383"/>
      <c r="E8" s="1365" t="s">
        <v>79</v>
      </c>
      <c r="F8" s="1680"/>
      <c r="G8" s="1138"/>
      <c r="H8" s="1139"/>
      <c r="I8" s="1367" t="s">
        <v>80</v>
      </c>
      <c r="J8" s="1681"/>
      <c r="K8" s="1680"/>
      <c r="L8" s="1366" t="s">
        <v>146</v>
      </c>
      <c r="M8" s="1682"/>
      <c r="N8" s="1683"/>
      <c r="P8" s="1378"/>
      <c r="Q8" s="1675"/>
      <c r="R8" s="1675"/>
      <c r="S8" s="1675"/>
      <c r="T8" s="1675"/>
      <c r="U8" s="1675"/>
    </row>
    <row r="9" spans="1:26" ht="12.75" customHeight="1" thickBot="1">
      <c r="A9" s="352" t="s">
        <v>82</v>
      </c>
      <c r="B9" s="1379" t="s">
        <v>147</v>
      </c>
      <c r="C9" s="1684"/>
      <c r="D9" s="1685"/>
      <c r="E9" s="1685"/>
      <c r="F9" s="1684"/>
      <c r="G9" s="1684"/>
      <c r="H9" s="1684"/>
      <c r="I9" s="1684"/>
      <c r="J9" s="1684"/>
      <c r="K9" s="1684"/>
      <c r="L9" s="1684"/>
      <c r="M9" s="1684"/>
      <c r="N9" s="1686"/>
      <c r="P9" s="189"/>
    </row>
    <row r="10" spans="1:26" ht="84" customHeight="1" thickBot="1">
      <c r="A10" s="391" t="s">
        <v>84</v>
      </c>
      <c r="B10" s="392">
        <v>1</v>
      </c>
      <c r="C10" s="393" t="s">
        <v>85</v>
      </c>
      <c r="D10" s="1362">
        <v>0.6</v>
      </c>
      <c r="E10" s="1363"/>
      <c r="F10" s="1364" t="s">
        <v>86</v>
      </c>
      <c r="G10" s="1687"/>
      <c r="H10" s="1687"/>
      <c r="I10" s="1364" t="s">
        <v>148</v>
      </c>
      <c r="J10" s="1687"/>
      <c r="K10" s="1687"/>
      <c r="L10" s="1687"/>
      <c r="M10" s="1687"/>
      <c r="N10" s="1688"/>
      <c r="O10" s="190"/>
      <c r="P10" s="191"/>
      <c r="Q10" s="191"/>
      <c r="R10" s="191"/>
      <c r="S10" s="191"/>
      <c r="T10" s="191"/>
      <c r="U10" s="191"/>
    </row>
    <row r="11" spans="1:26" ht="15" customHeight="1">
      <c r="A11" s="1372" t="s">
        <v>88</v>
      </c>
      <c r="B11" s="1373" t="s">
        <v>149</v>
      </c>
      <c r="C11" s="1689"/>
      <c r="D11" s="1689"/>
      <c r="E11" s="1689"/>
      <c r="F11" s="1689"/>
      <c r="G11" s="1689"/>
      <c r="H11" s="1689"/>
      <c r="I11" s="1689"/>
      <c r="J11" s="1689"/>
      <c r="K11" s="1689"/>
      <c r="L11" s="1689"/>
      <c r="M11" s="1689"/>
      <c r="N11" s="1377" t="s">
        <v>150</v>
      </c>
      <c r="P11" s="1374"/>
      <c r="Q11" s="1675"/>
      <c r="R11" s="1675"/>
      <c r="S11" s="1675"/>
      <c r="T11" s="1675"/>
      <c r="U11" s="1675"/>
      <c r="V11" s="1675"/>
      <c r="W11" s="1675"/>
      <c r="X11" s="1675"/>
      <c r="Y11" s="1675"/>
      <c r="Z11" s="1675"/>
    </row>
    <row r="12" spans="1:26" ht="15" customHeight="1" thickBot="1">
      <c r="A12" s="1690"/>
      <c r="B12" s="1376" t="s">
        <v>151</v>
      </c>
      <c r="C12" s="1691"/>
      <c r="D12" s="1691"/>
      <c r="E12" s="1691"/>
      <c r="F12" s="1691"/>
      <c r="G12" s="1691"/>
      <c r="H12" s="1691"/>
      <c r="I12" s="1691"/>
      <c r="J12" s="1691"/>
      <c r="K12" s="1691"/>
      <c r="L12" s="1691"/>
      <c r="M12" s="1691"/>
      <c r="N12" s="1692"/>
      <c r="P12" s="1375"/>
      <c r="Q12" s="1675"/>
      <c r="R12" s="1675"/>
      <c r="S12" s="1675"/>
      <c r="T12" s="1675"/>
      <c r="U12" s="1675"/>
      <c r="V12" s="1675"/>
      <c r="W12" s="1675"/>
      <c r="X12" s="1675"/>
      <c r="Y12" s="1675"/>
      <c r="Z12" s="1675"/>
    </row>
    <row r="13" spans="1:26" ht="12.75" customHeight="1" thickBot="1">
      <c r="A13" s="394" t="s">
        <v>92</v>
      </c>
      <c r="B13" s="1387" t="s">
        <v>152</v>
      </c>
      <c r="C13" s="1693"/>
      <c r="D13" s="1693"/>
      <c r="E13" s="1693"/>
      <c r="F13" s="1693"/>
      <c r="G13" s="1693"/>
      <c r="H13" s="1693"/>
      <c r="I13" s="1693"/>
      <c r="J13" s="1693"/>
      <c r="K13" s="1693"/>
      <c r="L13" s="1693"/>
      <c r="M13" s="1693"/>
      <c r="N13" s="1694"/>
      <c r="P13" s="1378"/>
      <c r="Q13" s="1675"/>
      <c r="R13" s="1675"/>
      <c r="S13" s="1675"/>
      <c r="T13" s="1675"/>
      <c r="U13" s="1675"/>
      <c r="V13" s="1675"/>
    </row>
    <row r="14" spans="1:26" ht="25.5" customHeight="1" thickBot="1">
      <c r="A14" s="352" t="s">
        <v>94</v>
      </c>
      <c r="B14" s="1384" t="s">
        <v>38</v>
      </c>
      <c r="C14" s="1695"/>
      <c r="D14" s="1695"/>
      <c r="E14" s="1695"/>
      <c r="F14" s="1695"/>
      <c r="G14" s="1695"/>
      <c r="H14" s="1695"/>
      <c r="I14" s="1695"/>
      <c r="J14" s="1695"/>
      <c r="K14" s="1695"/>
      <c r="L14" s="1695"/>
      <c r="M14" s="1695"/>
      <c r="N14" s="1696"/>
      <c r="P14" s="189"/>
    </row>
    <row r="15" spans="1:26" ht="26.25" customHeight="1" thickBot="1">
      <c r="A15" s="352" t="s">
        <v>96</v>
      </c>
      <c r="B15" s="1385" t="s">
        <v>153</v>
      </c>
      <c r="C15" s="1697"/>
      <c r="D15" s="1697"/>
      <c r="E15" s="1697"/>
      <c r="F15" s="1697"/>
      <c r="G15" s="1697"/>
      <c r="H15" s="1697"/>
      <c r="I15" s="1697"/>
      <c r="J15" s="1697"/>
      <c r="K15" s="1697"/>
      <c r="L15" s="1697"/>
      <c r="M15" s="1697"/>
      <c r="N15" s="1698"/>
      <c r="P15" s="1386"/>
      <c r="Q15" s="1675"/>
      <c r="R15" s="1675"/>
      <c r="S15" s="1675"/>
      <c r="T15" s="1675"/>
      <c r="U15" s="1675"/>
      <c r="V15" s="1675"/>
    </row>
    <row r="16" spans="1:26" ht="15.75" customHeight="1">
      <c r="A16" s="1372" t="s">
        <v>98</v>
      </c>
      <c r="B16" s="1389" t="s">
        <v>154</v>
      </c>
      <c r="C16" s="1699"/>
      <c r="D16" s="1699"/>
      <c r="E16" s="1700"/>
      <c r="F16" s="1390" t="s">
        <v>155</v>
      </c>
      <c r="G16" s="1699"/>
      <c r="H16" s="1700"/>
      <c r="I16" s="1390" t="s">
        <v>156</v>
      </c>
      <c r="J16" s="1699"/>
      <c r="K16" s="1700"/>
      <c r="L16" s="1390" t="s">
        <v>157</v>
      </c>
      <c r="M16" s="1699"/>
      <c r="N16" s="1701"/>
      <c r="P16" s="1675"/>
      <c r="Q16" s="1675"/>
      <c r="R16" s="1675"/>
      <c r="S16" s="1675"/>
      <c r="T16" s="1675"/>
      <c r="U16" s="1675"/>
      <c r="V16" s="1675"/>
    </row>
    <row r="17" spans="1:26" ht="16.5" customHeight="1" thickBot="1">
      <c r="A17" s="1690"/>
      <c r="B17" s="1391" t="e">
        <f>L77</f>
        <v>#DIV/0!</v>
      </c>
      <c r="C17" s="1702"/>
      <c r="D17" s="1702"/>
      <c r="E17" s="1703"/>
      <c r="F17" s="1380" t="e">
        <f>L158</f>
        <v>#DIV/0!</v>
      </c>
      <c r="G17" s="1702"/>
      <c r="H17" s="1703"/>
      <c r="I17" s="1380" t="e">
        <f>L247</f>
        <v>#DIV/0!</v>
      </c>
      <c r="J17" s="1702"/>
      <c r="K17" s="1703"/>
      <c r="L17" s="1380" t="e">
        <f>L328</f>
        <v>#DIV/0!</v>
      </c>
      <c r="M17" s="1702"/>
      <c r="N17" s="1704"/>
      <c r="P17" s="1675"/>
      <c r="Q17" s="1675"/>
      <c r="R17" s="1675"/>
      <c r="S17" s="1675"/>
      <c r="T17" s="1675"/>
      <c r="U17" s="1675"/>
      <c r="V17" s="1675"/>
    </row>
    <row r="18" spans="1:26" ht="291" hidden="1" customHeight="1" thickBot="1">
      <c r="A18" s="1403" t="s">
        <v>99</v>
      </c>
      <c r="B18" s="1388"/>
      <c r="C18" s="1681"/>
      <c r="D18" s="1681"/>
      <c r="E18" s="1681"/>
      <c r="F18" s="1681"/>
      <c r="G18" s="1681"/>
      <c r="H18" s="1681"/>
      <c r="I18" s="1681"/>
      <c r="J18" s="1681"/>
      <c r="K18" s="1681"/>
      <c r="L18" s="1681"/>
      <c r="M18" s="1681"/>
      <c r="N18" s="1705"/>
      <c r="O18" s="187"/>
      <c r="P18" s="1675"/>
      <c r="Q18" s="1675"/>
      <c r="R18" s="1675"/>
      <c r="S18" s="1675"/>
      <c r="T18" s="1675"/>
      <c r="U18" s="1675"/>
      <c r="V18" s="1675"/>
      <c r="W18" s="187"/>
      <c r="X18" s="187"/>
      <c r="Y18" s="187"/>
      <c r="Z18" s="187"/>
    </row>
    <row r="19" spans="1:26" ht="334.5" hidden="1" customHeight="1" thickBot="1">
      <c r="A19" s="1706"/>
      <c r="B19" s="1388"/>
      <c r="C19" s="1681"/>
      <c r="D19" s="1681"/>
      <c r="E19" s="1681"/>
      <c r="F19" s="1681"/>
      <c r="G19" s="1681"/>
      <c r="H19" s="1681"/>
      <c r="I19" s="1681"/>
      <c r="J19" s="1681"/>
      <c r="K19" s="1681"/>
      <c r="L19" s="1681"/>
      <c r="M19" s="1681"/>
      <c r="N19" s="1705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ht="47.25" customHeight="1" thickBot="1">
      <c r="A20" s="1706"/>
      <c r="B20" s="395" t="s">
        <v>158</v>
      </c>
      <c r="C20" s="1396"/>
      <c r="D20" s="1681"/>
      <c r="E20" s="1681"/>
      <c r="F20" s="1681"/>
      <c r="G20" s="1681"/>
      <c r="H20" s="1681"/>
      <c r="I20" s="1681"/>
      <c r="J20" s="1681"/>
      <c r="K20" s="1681"/>
      <c r="L20" s="1681"/>
      <c r="M20" s="1681"/>
      <c r="N20" s="1705"/>
    </row>
    <row r="21" spans="1:26" ht="58.5" customHeight="1" thickBot="1">
      <c r="A21" s="1706"/>
      <c r="B21" s="395" t="s">
        <v>159</v>
      </c>
      <c r="C21" s="1396"/>
      <c r="D21" s="1681"/>
      <c r="E21" s="1681"/>
      <c r="F21" s="1681"/>
      <c r="G21" s="1681"/>
      <c r="H21" s="1681"/>
      <c r="I21" s="1681"/>
      <c r="J21" s="1681"/>
      <c r="K21" s="1681"/>
      <c r="L21" s="1681"/>
      <c r="M21" s="1681"/>
      <c r="N21" s="1705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ht="365.25" hidden="1" customHeight="1" thickBot="1">
      <c r="A22" s="1706"/>
      <c r="B22" s="1401"/>
      <c r="C22" s="1681"/>
      <c r="D22" s="1681"/>
      <c r="E22" s="1681"/>
      <c r="F22" s="1681"/>
      <c r="G22" s="1681"/>
      <c r="H22" s="1681"/>
      <c r="I22" s="1681"/>
      <c r="J22" s="1681"/>
      <c r="K22" s="1681"/>
      <c r="L22" s="1681"/>
      <c r="M22" s="1681"/>
      <c r="N22" s="1705"/>
    </row>
    <row r="23" spans="1:26" ht="249" hidden="1" customHeight="1" thickBot="1">
      <c r="A23" s="1706"/>
      <c r="B23" s="1401"/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705"/>
    </row>
    <row r="24" spans="1:26" ht="47.25" customHeight="1" thickBot="1">
      <c r="A24" s="1706"/>
      <c r="B24" s="395" t="s">
        <v>160</v>
      </c>
      <c r="C24" s="1397"/>
      <c r="D24" s="1398"/>
      <c r="E24" s="1398"/>
      <c r="F24" s="1398"/>
      <c r="G24" s="1398"/>
      <c r="H24" s="1398"/>
      <c r="I24" s="1398"/>
      <c r="J24" s="1398"/>
      <c r="K24" s="1398"/>
      <c r="L24" s="1398"/>
      <c r="M24" s="1398"/>
      <c r="N24" s="1399"/>
    </row>
    <row r="25" spans="1:26" ht="36" customHeight="1" thickBot="1">
      <c r="A25" s="1690"/>
      <c r="B25" s="395" t="s">
        <v>161</v>
      </c>
      <c r="C25" s="1400"/>
      <c r="D25" s="1681"/>
      <c r="E25" s="1681"/>
      <c r="F25" s="1681"/>
      <c r="G25" s="1681"/>
      <c r="H25" s="1681"/>
      <c r="I25" s="1681"/>
      <c r="J25" s="1681"/>
      <c r="K25" s="1681"/>
      <c r="L25" s="1681"/>
      <c r="M25" s="1681"/>
      <c r="N25" s="1705"/>
    </row>
    <row r="26" spans="1:26" ht="15.75" customHeight="1" thickBot="1">
      <c r="A26" s="1402" t="s">
        <v>102</v>
      </c>
      <c r="B26" s="1676"/>
      <c r="C26" s="1676"/>
      <c r="D26" s="1676"/>
      <c r="E26" s="1676"/>
      <c r="F26" s="1676"/>
      <c r="G26" s="1676"/>
      <c r="H26" s="1676"/>
      <c r="I26" s="1676"/>
      <c r="J26" s="1676"/>
      <c r="K26" s="1676"/>
      <c r="L26" s="1676"/>
      <c r="M26" s="1676"/>
      <c r="N26" s="1677"/>
      <c r="P26" s="192"/>
      <c r="Q26" s="192"/>
      <c r="R26" s="192"/>
      <c r="S26" s="192"/>
      <c r="T26" s="192"/>
      <c r="U26" s="192"/>
    </row>
    <row r="27" spans="1:26" ht="18.75" customHeight="1" thickBot="1">
      <c r="A27" s="1392" t="s">
        <v>162</v>
      </c>
      <c r="B27" s="1707"/>
      <c r="C27" s="1707"/>
      <c r="D27" s="1707"/>
      <c r="E27" s="1707"/>
      <c r="F27" s="1707"/>
      <c r="G27" s="1707"/>
      <c r="H27" s="1707"/>
      <c r="I27" s="1707"/>
      <c r="J27" s="1707"/>
      <c r="K27" s="1707"/>
      <c r="L27" s="1707"/>
      <c r="M27" s="1707"/>
      <c r="N27" s="1708"/>
      <c r="P27" s="192"/>
      <c r="Q27" s="192"/>
      <c r="R27" s="192"/>
      <c r="S27" s="192"/>
      <c r="T27" s="192"/>
      <c r="U27" s="192"/>
    </row>
    <row r="28" spans="1:26" ht="18" customHeight="1">
      <c r="A28" s="1393" t="s">
        <v>163</v>
      </c>
      <c r="B28" s="1709"/>
      <c r="C28" s="1709"/>
      <c r="D28" s="1709"/>
      <c r="E28" s="1709"/>
      <c r="F28" s="1709"/>
      <c r="G28" s="1709"/>
      <c r="H28" s="1709"/>
      <c r="I28" s="1709"/>
      <c r="J28" s="1709"/>
      <c r="K28" s="1709"/>
      <c r="L28" s="1709"/>
      <c r="M28" s="1709"/>
      <c r="N28" s="1710"/>
      <c r="P28" s="192"/>
      <c r="Q28" s="192"/>
      <c r="R28" s="192"/>
      <c r="S28" s="192"/>
      <c r="T28" s="192"/>
      <c r="U28" s="192"/>
    </row>
    <row r="29" spans="1:26" ht="16.5" customHeight="1" thickBot="1">
      <c r="A29" s="410"/>
      <c r="B29" s="411"/>
      <c r="C29" s="411"/>
      <c r="D29" s="411"/>
      <c r="E29" s="411"/>
      <c r="F29" s="1394" t="s">
        <v>164</v>
      </c>
      <c r="G29" s="1711"/>
      <c r="H29" s="1711"/>
      <c r="I29" s="412">
        <f>B42</f>
        <v>0</v>
      </c>
      <c r="J29" s="413"/>
      <c r="K29" s="413"/>
      <c r="L29" s="411"/>
      <c r="M29" s="411"/>
      <c r="N29" s="414"/>
      <c r="P29" s="192"/>
      <c r="Q29" s="192"/>
      <c r="R29" s="192"/>
      <c r="S29" s="192"/>
      <c r="T29" s="192"/>
      <c r="U29" s="192"/>
    </row>
    <row r="30" spans="1:26" ht="15.75" customHeight="1" thickBot="1">
      <c r="A30" s="415"/>
      <c r="B30" s="1395"/>
      <c r="C30" s="1707"/>
      <c r="D30" s="1707"/>
      <c r="E30" s="1708"/>
      <c r="F30" s="416"/>
      <c r="G30" s="416"/>
      <c r="H30" s="417"/>
      <c r="I30" s="418"/>
      <c r="J30" s="415"/>
      <c r="K30" s="415"/>
      <c r="L30" s="415"/>
      <c r="M30" s="411"/>
      <c r="N30" s="414"/>
      <c r="P30" s="192"/>
      <c r="Q30" s="192"/>
      <c r="R30" s="192"/>
      <c r="S30" s="192"/>
      <c r="T30" s="192"/>
      <c r="U30" s="192"/>
    </row>
    <row r="31" spans="1:26" ht="68.25" thickBot="1">
      <c r="A31" s="419" t="s">
        <v>165</v>
      </c>
      <c r="B31" s="420" t="s">
        <v>166</v>
      </c>
      <c r="C31" s="420" t="s">
        <v>167</v>
      </c>
      <c r="D31" s="420" t="s">
        <v>168</v>
      </c>
      <c r="E31" s="421" t="s">
        <v>169</v>
      </c>
      <c r="F31" s="411"/>
      <c r="G31" s="422" t="s">
        <v>170</v>
      </c>
      <c r="H31" s="423"/>
      <c r="I31" s="423"/>
      <c r="J31" s="415"/>
      <c r="K31" s="415"/>
      <c r="L31" s="415"/>
      <c r="M31" s="411"/>
      <c r="N31" s="414"/>
      <c r="P31" s="192"/>
      <c r="Q31" s="192"/>
      <c r="R31" s="192"/>
      <c r="S31" s="192"/>
      <c r="T31" s="192"/>
      <c r="U31" s="192"/>
    </row>
    <row r="32" spans="1:26" ht="13.5" thickBot="1">
      <c r="A32" s="424">
        <v>101</v>
      </c>
      <c r="B32" s="425"/>
      <c r="C32" s="425"/>
      <c r="D32" s="425"/>
      <c r="E32" s="426"/>
      <c r="F32" s="411"/>
      <c r="G32" s="427" t="e">
        <f t="shared" ref="G32:G42" si="0">(C32+D32)/B32</f>
        <v>#DIV/0!</v>
      </c>
      <c r="H32" s="428"/>
      <c r="I32" s="429"/>
      <c r="J32" s="415"/>
      <c r="K32" s="415"/>
      <c r="L32" s="415"/>
      <c r="M32" s="430"/>
      <c r="N32" s="414"/>
      <c r="R32" s="193"/>
    </row>
    <row r="33" spans="1:14" ht="13.5" customHeight="1" thickBot="1">
      <c r="A33" s="431">
        <v>102</v>
      </c>
      <c r="B33" s="432"/>
      <c r="C33" s="432"/>
      <c r="D33" s="432"/>
      <c r="E33" s="426"/>
      <c r="F33" s="411"/>
      <c r="G33" s="427" t="e">
        <f t="shared" si="0"/>
        <v>#DIV/0!</v>
      </c>
      <c r="H33" s="428"/>
      <c r="I33" s="429"/>
      <c r="J33" s="415"/>
      <c r="K33" s="415"/>
      <c r="L33" s="415"/>
      <c r="M33" s="433"/>
      <c r="N33" s="414"/>
    </row>
    <row r="34" spans="1:14" ht="13.5" customHeight="1" thickBot="1">
      <c r="A34" s="431">
        <v>201</v>
      </c>
      <c r="B34" s="432"/>
      <c r="C34" s="432"/>
      <c r="D34" s="432"/>
      <c r="E34" s="426"/>
      <c r="F34" s="411"/>
      <c r="G34" s="427" t="e">
        <f t="shared" si="0"/>
        <v>#DIV/0!</v>
      </c>
      <c r="H34" s="434"/>
      <c r="I34" s="429"/>
      <c r="J34" s="415"/>
      <c r="K34" s="415"/>
      <c r="L34" s="415"/>
      <c r="M34" s="433"/>
      <c r="N34" s="414"/>
    </row>
    <row r="35" spans="1:14" ht="13.5" customHeight="1" thickBot="1">
      <c r="A35" s="431">
        <v>202</v>
      </c>
      <c r="B35" s="432"/>
      <c r="C35" s="432"/>
      <c r="D35" s="432"/>
      <c r="E35" s="426"/>
      <c r="F35" s="435"/>
      <c r="G35" s="427" t="e">
        <f t="shared" si="0"/>
        <v>#DIV/0!</v>
      </c>
      <c r="H35" s="434"/>
      <c r="I35" s="429"/>
      <c r="J35" s="415"/>
      <c r="K35" s="415"/>
      <c r="L35" s="415"/>
      <c r="M35" s="433"/>
      <c r="N35" s="414"/>
    </row>
    <row r="36" spans="1:14" ht="13.5" customHeight="1" thickBot="1">
      <c r="A36" s="431">
        <v>301</v>
      </c>
      <c r="B36" s="432"/>
      <c r="C36" s="432"/>
      <c r="D36" s="432"/>
      <c r="E36" s="426"/>
      <c r="F36" s="411"/>
      <c r="G36" s="427" t="e">
        <f t="shared" si="0"/>
        <v>#DIV/0!</v>
      </c>
      <c r="H36" s="434"/>
      <c r="I36" s="429"/>
      <c r="J36" s="415"/>
      <c r="K36" s="415"/>
      <c r="L36" s="415"/>
      <c r="M36" s="433"/>
      <c r="N36" s="414"/>
    </row>
    <row r="37" spans="1:14" ht="13.5" customHeight="1" thickBot="1">
      <c r="A37" s="431">
        <v>302</v>
      </c>
      <c r="B37" s="432"/>
      <c r="C37" s="432"/>
      <c r="D37" s="432"/>
      <c r="E37" s="426"/>
      <c r="F37" s="411"/>
      <c r="G37" s="427" t="e">
        <f t="shared" si="0"/>
        <v>#DIV/0!</v>
      </c>
      <c r="H37" s="434"/>
      <c r="I37" s="429"/>
      <c r="J37" s="415"/>
      <c r="K37" s="415"/>
      <c r="L37" s="415"/>
      <c r="M37" s="433"/>
      <c r="N37" s="414"/>
    </row>
    <row r="38" spans="1:14" ht="13.5" customHeight="1" thickBot="1">
      <c r="A38" s="431">
        <v>401</v>
      </c>
      <c r="B38" s="432"/>
      <c r="C38" s="432"/>
      <c r="D38" s="432"/>
      <c r="E38" s="426"/>
      <c r="F38" s="411"/>
      <c r="G38" s="427" t="e">
        <f t="shared" si="0"/>
        <v>#DIV/0!</v>
      </c>
      <c r="H38" s="434"/>
      <c r="I38" s="429"/>
      <c r="J38" s="415"/>
      <c r="K38" s="415"/>
      <c r="L38" s="415"/>
      <c r="M38" s="433"/>
      <c r="N38" s="414"/>
    </row>
    <row r="39" spans="1:14" ht="13.5" customHeight="1" thickBot="1">
      <c r="A39" s="431">
        <v>402</v>
      </c>
      <c r="B39" s="432"/>
      <c r="C39" s="432"/>
      <c r="D39" s="432"/>
      <c r="E39" s="426"/>
      <c r="F39" s="411"/>
      <c r="G39" s="427" t="e">
        <f t="shared" si="0"/>
        <v>#DIV/0!</v>
      </c>
      <c r="H39" s="434"/>
      <c r="I39" s="429"/>
      <c r="J39" s="415"/>
      <c r="K39" s="415"/>
      <c r="L39" s="415"/>
      <c r="M39" s="433"/>
      <c r="N39" s="414"/>
    </row>
    <row r="40" spans="1:14" ht="13.5" customHeight="1" thickBot="1">
      <c r="A40" s="431">
        <v>501</v>
      </c>
      <c r="B40" s="432"/>
      <c r="C40" s="432"/>
      <c r="D40" s="432"/>
      <c r="E40" s="426"/>
      <c r="F40" s="411"/>
      <c r="G40" s="427" t="e">
        <f t="shared" si="0"/>
        <v>#DIV/0!</v>
      </c>
      <c r="H40" s="434"/>
      <c r="I40" s="429"/>
      <c r="J40" s="415"/>
      <c r="K40" s="415"/>
      <c r="L40" s="415"/>
      <c r="M40" s="433"/>
      <c r="N40" s="414"/>
    </row>
    <row r="41" spans="1:14" ht="13.5" customHeight="1" thickBot="1">
      <c r="A41" s="436">
        <v>502</v>
      </c>
      <c r="B41" s="437"/>
      <c r="C41" s="437"/>
      <c r="D41" s="437"/>
      <c r="E41" s="426"/>
      <c r="F41" s="411"/>
      <c r="G41" s="427" t="e">
        <f t="shared" si="0"/>
        <v>#DIV/0!</v>
      </c>
      <c r="H41" s="434"/>
      <c r="I41" s="429"/>
      <c r="J41" s="415"/>
      <c r="K41" s="415"/>
      <c r="L41" s="415"/>
      <c r="M41" s="433"/>
      <c r="N41" s="414"/>
    </row>
    <row r="42" spans="1:14" ht="16.5" customHeight="1" thickBot="1">
      <c r="A42" s="438" t="s">
        <v>57</v>
      </c>
      <c r="B42" s="439">
        <f>SUM(B32:B41)</f>
        <v>0</v>
      </c>
      <c r="C42" s="439">
        <f>SUM(C32:C41)</f>
        <v>0</v>
      </c>
      <c r="D42" s="439">
        <f t="shared" ref="D42:E42" si="1">SUM(D32:D41)</f>
        <v>0</v>
      </c>
      <c r="E42" s="439">
        <f t="shared" si="1"/>
        <v>0</v>
      </c>
      <c r="F42" s="411"/>
      <c r="G42" s="440" t="e">
        <f t="shared" si="0"/>
        <v>#DIV/0!</v>
      </c>
      <c r="H42" s="434"/>
      <c r="I42" s="429"/>
      <c r="J42" s="415"/>
      <c r="K42" s="415"/>
      <c r="L42" s="415"/>
      <c r="M42" s="411"/>
      <c r="N42" s="414"/>
    </row>
    <row r="43" spans="1:14" ht="12.75" customHeight="1">
      <c r="A43" s="415"/>
      <c r="B43" s="415"/>
      <c r="C43" s="415"/>
      <c r="D43" s="415"/>
      <c r="E43" s="415"/>
      <c r="F43" s="411"/>
      <c r="G43" s="411"/>
      <c r="H43" s="411"/>
      <c r="I43" s="411"/>
      <c r="J43" s="415"/>
      <c r="K43" s="415"/>
      <c r="L43" s="415"/>
      <c r="M43" s="411"/>
      <c r="N43" s="414"/>
    </row>
    <row r="44" spans="1:14" ht="12.75" customHeight="1">
      <c r="A44" s="410"/>
      <c r="B44" s="411"/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4"/>
    </row>
    <row r="45" spans="1:14" ht="12.75" customHeight="1">
      <c r="A45" s="410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4"/>
    </row>
    <row r="46" spans="1:14" ht="12.75" customHeight="1">
      <c r="A46" s="410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4"/>
    </row>
    <row r="47" spans="1:14" ht="12.75" customHeight="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4"/>
    </row>
    <row r="48" spans="1:14" ht="12.75" customHeight="1">
      <c r="A48" s="410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4"/>
    </row>
    <row r="49" spans="1:14" ht="12.75" customHeight="1">
      <c r="A49" s="410"/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4"/>
    </row>
    <row r="50" spans="1:14" ht="12.75" customHeight="1">
      <c r="A50" s="410"/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4"/>
    </row>
    <row r="51" spans="1:14" ht="12.75" customHeight="1">
      <c r="A51" s="410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4"/>
    </row>
    <row r="52" spans="1:14" ht="12.75" customHeight="1">
      <c r="A52" s="410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4"/>
    </row>
    <row r="53" spans="1:14" ht="12.75" customHeight="1">
      <c r="A53" s="410"/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4"/>
    </row>
    <row r="54" spans="1:14" ht="12.75" customHeight="1">
      <c r="A54" s="410"/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4"/>
    </row>
    <row r="55" spans="1:14" ht="12.75" customHeight="1">
      <c r="A55" s="410"/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4"/>
    </row>
    <row r="56" spans="1:14" ht="12.75" customHeight="1">
      <c r="A56" s="410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4"/>
    </row>
    <row r="57" spans="1:14" ht="12.75" customHeight="1">
      <c r="A57" s="410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4"/>
    </row>
    <row r="58" spans="1:14" ht="12.75" customHeight="1">
      <c r="A58" s="410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4"/>
    </row>
    <row r="59" spans="1:14" ht="12.75" customHeight="1">
      <c r="A59" s="410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4"/>
    </row>
    <row r="60" spans="1:14" ht="12.75" customHeight="1">
      <c r="A60" s="410"/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4"/>
    </row>
    <row r="61" spans="1:14" ht="12.75" customHeight="1">
      <c r="A61" s="410"/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4"/>
    </row>
    <row r="62" spans="1:14" ht="12.75" customHeight="1">
      <c r="A62" s="410"/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4"/>
    </row>
    <row r="63" spans="1:14" ht="12.75" customHeight="1">
      <c r="A63" s="410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4"/>
    </row>
    <row r="64" spans="1:14" ht="12.7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4"/>
    </row>
    <row r="65" spans="1:19" ht="12.75" customHeight="1">
      <c r="A65" s="410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4"/>
      <c r="S65" s="194"/>
    </row>
    <row r="66" spans="1:19" ht="13.5" customHeight="1" thickBot="1">
      <c r="A66" s="441"/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3"/>
      <c r="S66" s="194"/>
    </row>
    <row r="67" spans="1:19" ht="18" customHeight="1">
      <c r="A67" s="1393" t="s">
        <v>171</v>
      </c>
      <c r="B67" s="1709"/>
      <c r="C67" s="1709"/>
      <c r="D67" s="1709"/>
      <c r="E67" s="1709"/>
      <c r="F67" s="1709"/>
      <c r="G67" s="1709"/>
      <c r="H67" s="1709"/>
      <c r="I67" s="1709"/>
      <c r="J67" s="1709"/>
      <c r="K67" s="1709"/>
      <c r="L67" s="1709"/>
      <c r="M67" s="1709"/>
      <c r="N67" s="1710"/>
      <c r="S67" s="194"/>
    </row>
    <row r="68" spans="1:19" ht="16.5" customHeight="1" thickBot="1">
      <c r="A68" s="444"/>
      <c r="B68" s="445"/>
      <c r="C68" s="1405" t="s">
        <v>164</v>
      </c>
      <c r="D68" s="1711"/>
      <c r="E68" s="1711"/>
      <c r="F68" s="1711"/>
      <c r="G68" s="1711"/>
      <c r="H68" s="1711"/>
      <c r="I68" s="412">
        <f>B83</f>
        <v>0</v>
      </c>
      <c r="J68" s="413"/>
      <c r="K68" s="413"/>
      <c r="L68" s="411"/>
      <c r="M68" s="411"/>
      <c r="N68" s="414"/>
      <c r="S68" s="194"/>
    </row>
    <row r="69" spans="1:19" ht="13.5" customHeight="1" thickBot="1">
      <c r="A69" s="446"/>
      <c r="B69" s="1395"/>
      <c r="C69" s="1707"/>
      <c r="D69" s="1707"/>
      <c r="E69" s="1708"/>
      <c r="F69" s="416"/>
      <c r="G69" s="416"/>
      <c r="H69" s="411"/>
      <c r="I69" s="423"/>
      <c r="J69" s="447"/>
      <c r="K69" s="423"/>
      <c r="L69" s="411"/>
      <c r="M69" s="448"/>
      <c r="N69" s="414"/>
      <c r="S69" s="194"/>
    </row>
    <row r="70" spans="1:19" ht="79.5" customHeight="1" thickBot="1">
      <c r="A70" s="449" t="s">
        <v>165</v>
      </c>
      <c r="B70" s="450" t="s">
        <v>166</v>
      </c>
      <c r="C70" s="420" t="s">
        <v>167</v>
      </c>
      <c r="D70" s="420" t="s">
        <v>168</v>
      </c>
      <c r="E70" s="421" t="s">
        <v>169</v>
      </c>
      <c r="F70" s="411"/>
      <c r="G70" s="451" t="s">
        <v>170</v>
      </c>
      <c r="H70" s="411"/>
      <c r="I70" s="411"/>
      <c r="J70" s="413"/>
      <c r="K70" s="413"/>
      <c r="L70" s="411"/>
      <c r="M70" s="448"/>
      <c r="N70" s="414"/>
      <c r="S70" s="194"/>
    </row>
    <row r="71" spans="1:19" ht="13.5" customHeight="1" thickBot="1">
      <c r="A71" s="424">
        <v>601</v>
      </c>
      <c r="B71" s="452"/>
      <c r="C71" s="453"/>
      <c r="D71" s="453"/>
      <c r="E71" s="426"/>
      <c r="F71" s="411"/>
      <c r="G71" s="454" t="e">
        <f t="shared" ref="G71:G82" si="2">(C71+D71)/B71</f>
        <v>#DIV/0!</v>
      </c>
      <c r="H71" s="411" t="s">
        <v>172</v>
      </c>
      <c r="I71" s="411"/>
      <c r="J71" s="1406" t="s">
        <v>173</v>
      </c>
      <c r="K71" s="1707"/>
      <c r="L71" s="1708"/>
      <c r="M71" s="411"/>
      <c r="N71" s="414"/>
      <c r="S71" s="194"/>
    </row>
    <row r="72" spans="1:19" ht="21" customHeight="1" thickBot="1">
      <c r="A72" s="431">
        <v>602</v>
      </c>
      <c r="B72" s="455"/>
      <c r="C72" s="456"/>
      <c r="D72" s="457"/>
      <c r="E72" s="426"/>
      <c r="F72" s="411"/>
      <c r="G72" s="454" t="e">
        <f t="shared" si="2"/>
        <v>#DIV/0!</v>
      </c>
      <c r="H72" s="411"/>
      <c r="I72" s="411"/>
      <c r="J72" s="458"/>
      <c r="K72" s="459" t="s">
        <v>164</v>
      </c>
      <c r="L72" s="460"/>
      <c r="M72" s="411"/>
      <c r="N72" s="414"/>
      <c r="S72" s="194"/>
    </row>
    <row r="73" spans="1:19" ht="13.5" customHeight="1" thickBot="1">
      <c r="A73" s="431">
        <v>701</v>
      </c>
      <c r="B73" s="455"/>
      <c r="C73" s="456"/>
      <c r="D73" s="457"/>
      <c r="E73" s="426"/>
      <c r="F73" s="411"/>
      <c r="G73" s="454" t="e">
        <f t="shared" si="2"/>
        <v>#DIV/0!</v>
      </c>
      <c r="H73" s="411"/>
      <c r="I73" s="411"/>
      <c r="J73" s="461" t="s">
        <v>174</v>
      </c>
      <c r="K73" s="462">
        <f>B42</f>
        <v>0</v>
      </c>
      <c r="L73" s="463">
        <f>SUM(C42:D42)</f>
        <v>0</v>
      </c>
      <c r="M73" s="411"/>
      <c r="N73" s="414"/>
      <c r="S73" s="194"/>
    </row>
    <row r="74" spans="1:19" ht="13.5" customHeight="1" thickBot="1">
      <c r="A74" s="431">
        <v>702</v>
      </c>
      <c r="B74" s="455"/>
      <c r="C74" s="456"/>
      <c r="D74" s="457"/>
      <c r="E74" s="426"/>
      <c r="F74" s="411"/>
      <c r="G74" s="454" t="e">
        <f t="shared" si="2"/>
        <v>#DIV/0!</v>
      </c>
      <c r="H74" s="411"/>
      <c r="I74" s="411"/>
      <c r="J74" s="464" t="s">
        <v>175</v>
      </c>
      <c r="K74" s="465">
        <f>B83</f>
        <v>0</v>
      </c>
      <c r="L74" s="466">
        <f>SUM(C83:D83)</f>
        <v>0</v>
      </c>
      <c r="M74" s="411"/>
      <c r="N74" s="414"/>
      <c r="S74" s="194"/>
    </row>
    <row r="75" spans="1:19" ht="13.5" customHeight="1" thickBot="1">
      <c r="A75" s="431">
        <v>801</v>
      </c>
      <c r="B75" s="455"/>
      <c r="C75" s="456"/>
      <c r="D75" s="457"/>
      <c r="E75" s="426"/>
      <c r="F75" s="411"/>
      <c r="G75" s="454" t="e">
        <f t="shared" si="2"/>
        <v>#DIV/0!</v>
      </c>
      <c r="H75" s="411"/>
      <c r="I75" s="411"/>
      <c r="J75" s="467" t="s">
        <v>176</v>
      </c>
      <c r="K75" s="468">
        <f t="shared" ref="K75:L75" si="3">SUM(K73:K74)</f>
        <v>0</v>
      </c>
      <c r="L75" s="469">
        <f t="shared" si="3"/>
        <v>0</v>
      </c>
      <c r="M75" s="411"/>
      <c r="N75" s="414"/>
      <c r="S75" s="194"/>
    </row>
    <row r="76" spans="1:19" ht="13.5" customHeight="1" thickBot="1">
      <c r="A76" s="431">
        <v>802</v>
      </c>
      <c r="B76" s="455"/>
      <c r="C76" s="456"/>
      <c r="D76" s="457"/>
      <c r="E76" s="426"/>
      <c r="F76" s="411"/>
      <c r="G76" s="454" t="e">
        <f t="shared" si="2"/>
        <v>#DIV/0!</v>
      </c>
      <c r="H76" s="411"/>
      <c r="I76" s="411"/>
      <c r="J76" s="470"/>
      <c r="K76" s="471"/>
      <c r="L76" s="472"/>
      <c r="M76" s="411"/>
      <c r="N76" s="414"/>
      <c r="S76" s="194"/>
    </row>
    <row r="77" spans="1:19" ht="16.5" customHeight="1" thickBot="1">
      <c r="A77" s="431">
        <v>901</v>
      </c>
      <c r="B77" s="455"/>
      <c r="C77" s="456"/>
      <c r="D77" s="457"/>
      <c r="E77" s="426"/>
      <c r="F77" s="411"/>
      <c r="G77" s="454" t="e">
        <f t="shared" si="2"/>
        <v>#DIV/0!</v>
      </c>
      <c r="H77" s="411"/>
      <c r="I77" s="411"/>
      <c r="J77" s="1404" t="s">
        <v>177</v>
      </c>
      <c r="K77" s="1708"/>
      <c r="L77" s="473" t="e">
        <f>1-(L75/K75)</f>
        <v>#DIV/0!</v>
      </c>
      <c r="M77" s="411"/>
      <c r="N77" s="414"/>
      <c r="S77" s="194"/>
    </row>
    <row r="78" spans="1:19" ht="13.5" customHeight="1" thickBot="1">
      <c r="A78" s="431">
        <v>902</v>
      </c>
      <c r="B78" s="474"/>
      <c r="C78" s="457"/>
      <c r="D78" s="457"/>
      <c r="E78" s="426"/>
      <c r="F78" s="411"/>
      <c r="G78" s="454" t="e">
        <f t="shared" si="2"/>
        <v>#DIV/0!</v>
      </c>
      <c r="H78" s="411"/>
      <c r="I78" s="411"/>
      <c r="J78" s="475"/>
      <c r="K78" s="476"/>
      <c r="L78" s="477"/>
      <c r="M78" s="411"/>
      <c r="N78" s="414"/>
      <c r="S78" s="194"/>
    </row>
    <row r="79" spans="1:19" ht="13.5" customHeight="1" thickBot="1">
      <c r="A79" s="431">
        <v>1001</v>
      </c>
      <c r="B79" s="474"/>
      <c r="C79" s="457"/>
      <c r="D79" s="457"/>
      <c r="E79" s="426"/>
      <c r="F79" s="411"/>
      <c r="G79" s="454" t="e">
        <f t="shared" si="2"/>
        <v>#DIV/0!</v>
      </c>
      <c r="H79" s="411"/>
      <c r="I79" s="411"/>
      <c r="J79" s="475"/>
      <c r="K79" s="476"/>
      <c r="L79" s="476"/>
      <c r="M79" s="411"/>
      <c r="N79" s="414"/>
      <c r="Q79" s="195"/>
      <c r="S79" s="194"/>
    </row>
    <row r="80" spans="1:19" ht="13.5" customHeight="1" thickBot="1">
      <c r="A80" s="431">
        <v>1002</v>
      </c>
      <c r="B80" s="474"/>
      <c r="C80" s="457"/>
      <c r="D80" s="457"/>
      <c r="E80" s="426"/>
      <c r="F80" s="411"/>
      <c r="G80" s="454" t="e">
        <f t="shared" si="2"/>
        <v>#DIV/0!</v>
      </c>
      <c r="H80" s="411"/>
      <c r="I80" s="411"/>
      <c r="J80" s="475"/>
      <c r="K80" s="476"/>
      <c r="L80" s="476"/>
      <c r="M80" s="411"/>
      <c r="N80" s="414"/>
      <c r="Q80" s="195"/>
      <c r="S80" s="194"/>
    </row>
    <row r="81" spans="1:19" ht="13.5" customHeight="1" thickBot="1">
      <c r="A81" s="431">
        <v>1101</v>
      </c>
      <c r="B81" s="474"/>
      <c r="C81" s="457"/>
      <c r="D81" s="457"/>
      <c r="E81" s="426"/>
      <c r="F81" s="411"/>
      <c r="G81" s="454" t="e">
        <f t="shared" si="2"/>
        <v>#DIV/0!</v>
      </c>
      <c r="H81" s="411"/>
      <c r="I81" s="411"/>
      <c r="J81" s="475"/>
      <c r="K81" s="476"/>
      <c r="L81" s="476"/>
      <c r="M81" s="411"/>
      <c r="N81" s="414"/>
      <c r="S81" s="194"/>
    </row>
    <row r="82" spans="1:19" ht="13.5" customHeight="1" thickBot="1">
      <c r="A82" s="431">
        <v>1102</v>
      </c>
      <c r="B82" s="478"/>
      <c r="C82" s="479"/>
      <c r="D82" s="457"/>
      <c r="E82" s="426"/>
      <c r="F82" s="411"/>
      <c r="G82" s="454" t="e">
        <f t="shared" si="2"/>
        <v>#DIV/0!</v>
      </c>
      <c r="H82" s="411"/>
      <c r="I82" s="411"/>
      <c r="J82" s="475"/>
      <c r="K82" s="476"/>
      <c r="L82" s="476"/>
      <c r="M82" s="411"/>
      <c r="N82" s="414"/>
      <c r="S82" s="194"/>
    </row>
    <row r="83" spans="1:19" ht="16.5" customHeight="1" thickBot="1">
      <c r="A83" s="438" t="s">
        <v>57</v>
      </c>
      <c r="B83" s="439">
        <f>SUM(B71:B82)</f>
        <v>0</v>
      </c>
      <c r="C83" s="439">
        <f t="shared" ref="C83:E83" si="4">SUM(C71:C82)</f>
        <v>0</v>
      </c>
      <c r="D83" s="439">
        <f t="shared" si="4"/>
        <v>0</v>
      </c>
      <c r="E83" s="439">
        <f t="shared" si="4"/>
        <v>0</v>
      </c>
      <c r="F83" s="411"/>
      <c r="G83" s="480" t="e">
        <f>(C83+D83)/B83</f>
        <v>#DIV/0!</v>
      </c>
      <c r="H83" s="411"/>
      <c r="I83" s="411"/>
      <c r="J83" s="411"/>
      <c r="K83" s="411"/>
      <c r="L83" s="411"/>
      <c r="M83" s="411"/>
      <c r="N83" s="414"/>
      <c r="P83" s="196"/>
    </row>
    <row r="84" spans="1:19" ht="12.75" customHeight="1">
      <c r="A84" s="410"/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4"/>
    </row>
    <row r="85" spans="1:19" ht="12.75" customHeight="1">
      <c r="A85" s="410"/>
      <c r="B85" s="411"/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4"/>
    </row>
    <row r="86" spans="1:19" ht="12.75" customHeight="1">
      <c r="A86" s="410"/>
      <c r="B86" s="411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4"/>
    </row>
    <row r="87" spans="1:19" ht="12.75" customHeight="1">
      <c r="A87" s="410"/>
      <c r="B87" s="411"/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4"/>
    </row>
    <row r="88" spans="1:19" ht="12.75" customHeight="1">
      <c r="A88" s="410"/>
      <c r="B88" s="411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4"/>
    </row>
    <row r="89" spans="1:19" ht="12.75" customHeight="1">
      <c r="A89" s="410"/>
      <c r="B89" s="411"/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4"/>
    </row>
    <row r="90" spans="1:19" ht="12.75" customHeight="1">
      <c r="A90" s="410"/>
      <c r="B90" s="411"/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4"/>
    </row>
    <row r="91" spans="1:19" ht="12.75" customHeight="1">
      <c r="A91" s="410"/>
      <c r="B91" s="411"/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4"/>
    </row>
    <row r="92" spans="1:19" ht="12.75" customHeight="1">
      <c r="A92" s="410"/>
      <c r="B92" s="411"/>
      <c r="C92" s="411"/>
      <c r="D92" s="411"/>
      <c r="E92" s="411"/>
      <c r="F92" s="411"/>
      <c r="G92" s="411"/>
      <c r="H92" s="411"/>
      <c r="I92" s="411"/>
      <c r="J92" s="411"/>
      <c r="K92" s="411"/>
      <c r="L92" s="411"/>
      <c r="M92" s="411"/>
      <c r="N92" s="414"/>
    </row>
    <row r="93" spans="1:19" ht="12.75" customHeight="1">
      <c r="A93" s="410"/>
      <c r="B93" s="411"/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4"/>
    </row>
    <row r="94" spans="1:19" ht="12.75" customHeight="1">
      <c r="A94" s="410"/>
      <c r="B94" s="411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4"/>
    </row>
    <row r="95" spans="1:19" ht="12.75" customHeight="1">
      <c r="A95" s="410"/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4"/>
    </row>
    <row r="96" spans="1:19" ht="12.75" customHeight="1">
      <c r="A96" s="410"/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4"/>
    </row>
    <row r="97" spans="1:14" ht="12.75" customHeight="1">
      <c r="A97" s="410"/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4"/>
    </row>
    <row r="98" spans="1:14" ht="12.75" customHeight="1">
      <c r="A98" s="410"/>
      <c r="B98" s="411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4"/>
    </row>
    <row r="99" spans="1:14" ht="12.75" customHeight="1">
      <c r="A99" s="410"/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4"/>
    </row>
    <row r="100" spans="1:14" ht="12.75" customHeight="1">
      <c r="A100" s="410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4"/>
    </row>
    <row r="101" spans="1:14" ht="12.75" customHeight="1">
      <c r="A101" s="410"/>
      <c r="B101" s="411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4"/>
    </row>
    <row r="102" spans="1:14" ht="12.75" customHeight="1">
      <c r="A102" s="410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4"/>
    </row>
    <row r="103" spans="1:14" ht="12.75" customHeight="1">
      <c r="A103" s="410"/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4"/>
    </row>
    <row r="104" spans="1:14" ht="12.75" customHeight="1">
      <c r="A104" s="410"/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4"/>
    </row>
    <row r="105" spans="1:14" ht="12.75" customHeight="1">
      <c r="A105" s="410"/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4"/>
    </row>
    <row r="106" spans="1:14" ht="12.75" customHeight="1">
      <c r="A106" s="410"/>
      <c r="B106" s="411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4"/>
    </row>
    <row r="107" spans="1:14" ht="13.5" customHeight="1" thickBot="1">
      <c r="A107" s="197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98"/>
    </row>
    <row r="108" spans="1:14" ht="18.75" customHeight="1" thickBot="1">
      <c r="A108" s="1407" t="s">
        <v>178</v>
      </c>
      <c r="B108" s="1712"/>
      <c r="C108" s="1712"/>
      <c r="D108" s="1712"/>
      <c r="E108" s="1712"/>
      <c r="F108" s="1712"/>
      <c r="G108" s="1712"/>
      <c r="H108" s="1712"/>
      <c r="I108" s="1712"/>
      <c r="J108" s="1712"/>
      <c r="K108" s="1712"/>
      <c r="L108" s="1712"/>
      <c r="M108" s="1712"/>
      <c r="N108" s="1713"/>
    </row>
    <row r="109" spans="1:14" ht="18" customHeight="1">
      <c r="A109" s="1358" t="s">
        <v>179</v>
      </c>
      <c r="B109" s="1714"/>
      <c r="C109" s="1714"/>
      <c r="D109" s="1714"/>
      <c r="E109" s="1714"/>
      <c r="F109" s="1714"/>
      <c r="G109" s="1714"/>
      <c r="H109" s="1714"/>
      <c r="I109" s="1714"/>
      <c r="J109" s="1714"/>
      <c r="K109" s="1714"/>
      <c r="L109" s="1714"/>
      <c r="M109" s="1714"/>
      <c r="N109" s="1715"/>
    </row>
    <row r="110" spans="1:14" ht="16.5" customHeight="1" thickBot="1">
      <c r="A110" s="481"/>
      <c r="B110" s="482"/>
      <c r="C110" s="482"/>
      <c r="D110" s="482"/>
      <c r="E110" s="482"/>
      <c r="F110" s="1356" t="s">
        <v>164</v>
      </c>
      <c r="G110" s="1716"/>
      <c r="H110" s="1716"/>
      <c r="I110" s="483">
        <f>B123</f>
        <v>0</v>
      </c>
      <c r="J110" s="484"/>
      <c r="K110" s="484"/>
      <c r="L110" s="482"/>
      <c r="M110" s="482"/>
      <c r="N110" s="485"/>
    </row>
    <row r="111" spans="1:14" ht="13.5" customHeight="1" thickBot="1">
      <c r="A111" s="486"/>
      <c r="B111" s="1357"/>
      <c r="C111" s="1712"/>
      <c r="D111" s="1712"/>
      <c r="E111" s="1713"/>
      <c r="F111" s="487"/>
      <c r="G111" s="487"/>
      <c r="H111" s="488"/>
      <c r="I111" s="489"/>
      <c r="J111" s="486"/>
      <c r="K111" s="486"/>
      <c r="L111" s="486"/>
      <c r="M111" s="482"/>
      <c r="N111" s="485"/>
    </row>
    <row r="112" spans="1:14" ht="87" customHeight="1">
      <c r="A112" s="490" t="s">
        <v>165</v>
      </c>
      <c r="B112" s="491" t="s">
        <v>166</v>
      </c>
      <c r="C112" s="491" t="s">
        <v>167</v>
      </c>
      <c r="D112" s="491" t="s">
        <v>168</v>
      </c>
      <c r="E112" s="492" t="s">
        <v>169</v>
      </c>
      <c r="F112" s="482"/>
      <c r="G112" s="493" t="s">
        <v>170</v>
      </c>
      <c r="H112" s="494"/>
      <c r="I112" s="494"/>
      <c r="J112" s="486"/>
      <c r="K112" s="486"/>
      <c r="L112" s="486"/>
      <c r="M112" s="482"/>
      <c r="N112" s="485"/>
    </row>
    <row r="113" spans="1:16" ht="13.5" customHeight="1">
      <c r="A113" s="495">
        <v>101</v>
      </c>
      <c r="B113" s="496"/>
      <c r="C113" s="497"/>
      <c r="D113" s="498"/>
      <c r="E113" s="498"/>
      <c r="F113" s="482"/>
      <c r="G113" s="499" t="e">
        <f t="shared" ref="G113:G123" si="5">(C113+D113)/B113</f>
        <v>#DIV/0!</v>
      </c>
      <c r="H113" s="500"/>
      <c r="I113" s="501"/>
      <c r="J113" s="486"/>
      <c r="K113" s="486"/>
      <c r="L113" s="486"/>
      <c r="M113" s="502"/>
      <c r="N113" s="485"/>
    </row>
    <row r="114" spans="1:16" ht="13.5" customHeight="1">
      <c r="A114" s="495">
        <v>102</v>
      </c>
      <c r="B114" s="503"/>
      <c r="C114" s="504"/>
      <c r="D114" s="498"/>
      <c r="E114" s="498"/>
      <c r="F114" s="482"/>
      <c r="G114" s="499" t="e">
        <f t="shared" si="5"/>
        <v>#DIV/0!</v>
      </c>
      <c r="H114" s="500"/>
      <c r="I114" s="501"/>
      <c r="J114" s="486"/>
      <c r="K114" s="486"/>
      <c r="L114" s="486"/>
      <c r="M114" s="505"/>
      <c r="N114" s="485"/>
    </row>
    <row r="115" spans="1:16" ht="13.5" customHeight="1">
      <c r="A115" s="495">
        <v>201</v>
      </c>
      <c r="B115" s="503"/>
      <c r="C115" s="504"/>
      <c r="D115" s="498"/>
      <c r="E115" s="498"/>
      <c r="F115" s="482"/>
      <c r="G115" s="499" t="e">
        <f t="shared" si="5"/>
        <v>#DIV/0!</v>
      </c>
      <c r="H115" s="506"/>
      <c r="I115" s="501"/>
      <c r="J115" s="486"/>
      <c r="K115" s="486"/>
      <c r="L115" s="486"/>
      <c r="M115" s="505"/>
      <c r="N115" s="485"/>
    </row>
    <row r="116" spans="1:16" ht="13.5" customHeight="1">
      <c r="A116" s="495">
        <v>202</v>
      </c>
      <c r="B116" s="503"/>
      <c r="C116" s="504"/>
      <c r="D116" s="498"/>
      <c r="E116" s="498"/>
      <c r="F116" s="507"/>
      <c r="G116" s="499" t="e">
        <f t="shared" si="5"/>
        <v>#DIV/0!</v>
      </c>
      <c r="H116" s="506"/>
      <c r="I116" s="501"/>
      <c r="J116" s="486"/>
      <c r="K116" s="486"/>
      <c r="L116" s="486"/>
      <c r="M116" s="505"/>
      <c r="N116" s="485"/>
    </row>
    <row r="117" spans="1:16" ht="13.5" customHeight="1">
      <c r="A117" s="495">
        <v>301</v>
      </c>
      <c r="B117" s="503"/>
      <c r="C117" s="504"/>
      <c r="D117" s="498"/>
      <c r="E117" s="498"/>
      <c r="F117" s="482"/>
      <c r="G117" s="499" t="e">
        <f t="shared" si="5"/>
        <v>#DIV/0!</v>
      </c>
      <c r="H117" s="506"/>
      <c r="I117" s="501"/>
      <c r="J117" s="486"/>
      <c r="K117" s="486"/>
      <c r="L117" s="486"/>
      <c r="M117" s="505"/>
      <c r="N117" s="485"/>
      <c r="P117" s="194"/>
    </row>
    <row r="118" spans="1:16" ht="13.5" customHeight="1">
      <c r="A118" s="495">
        <v>302</v>
      </c>
      <c r="B118" s="503"/>
      <c r="C118" s="504"/>
      <c r="D118" s="498"/>
      <c r="E118" s="498"/>
      <c r="F118" s="482"/>
      <c r="G118" s="499" t="e">
        <f t="shared" si="5"/>
        <v>#DIV/0!</v>
      </c>
      <c r="H118" s="506"/>
      <c r="I118" s="501"/>
      <c r="J118" s="486"/>
      <c r="K118" s="486"/>
      <c r="L118" s="486"/>
      <c r="M118" s="505"/>
      <c r="N118" s="485"/>
      <c r="P118" s="194"/>
    </row>
    <row r="119" spans="1:16" ht="13.5" customHeight="1">
      <c r="A119" s="495">
        <v>401</v>
      </c>
      <c r="B119" s="503"/>
      <c r="C119" s="504"/>
      <c r="D119" s="498"/>
      <c r="E119" s="498"/>
      <c r="F119" s="482"/>
      <c r="G119" s="499" t="e">
        <f t="shared" si="5"/>
        <v>#DIV/0!</v>
      </c>
      <c r="H119" s="506"/>
      <c r="I119" s="501"/>
      <c r="J119" s="486"/>
      <c r="K119" s="486"/>
      <c r="L119" s="486"/>
      <c r="M119" s="505"/>
      <c r="N119" s="485"/>
      <c r="P119" s="194"/>
    </row>
    <row r="120" spans="1:16" ht="13.5" customHeight="1">
      <c r="A120" s="495">
        <v>402</v>
      </c>
      <c r="B120" s="503"/>
      <c r="C120" s="504"/>
      <c r="D120" s="498"/>
      <c r="E120" s="498"/>
      <c r="F120" s="482"/>
      <c r="G120" s="499" t="e">
        <f t="shared" si="5"/>
        <v>#DIV/0!</v>
      </c>
      <c r="H120" s="506"/>
      <c r="I120" s="501"/>
      <c r="J120" s="486"/>
      <c r="K120" s="486"/>
      <c r="L120" s="486"/>
      <c r="M120" s="505"/>
      <c r="N120" s="485"/>
      <c r="P120" s="194"/>
    </row>
    <row r="121" spans="1:16" ht="13.5" customHeight="1">
      <c r="A121" s="495">
        <v>501</v>
      </c>
      <c r="B121" s="503"/>
      <c r="C121" s="504"/>
      <c r="D121" s="498"/>
      <c r="E121" s="498"/>
      <c r="F121" s="482"/>
      <c r="G121" s="499" t="e">
        <f t="shared" si="5"/>
        <v>#DIV/0!</v>
      </c>
      <c r="H121" s="506"/>
      <c r="I121" s="501"/>
      <c r="J121" s="486"/>
      <c r="K121" s="486"/>
      <c r="L121" s="486"/>
      <c r="M121" s="505"/>
      <c r="N121" s="485"/>
      <c r="P121" s="194"/>
    </row>
    <row r="122" spans="1:16" ht="13.5" customHeight="1">
      <c r="A122" s="495">
        <v>502</v>
      </c>
      <c r="B122" s="508"/>
      <c r="C122" s="504"/>
      <c r="D122" s="498"/>
      <c r="E122" s="498"/>
      <c r="F122" s="482"/>
      <c r="G122" s="499" t="e">
        <f t="shared" si="5"/>
        <v>#DIV/0!</v>
      </c>
      <c r="H122" s="506"/>
      <c r="I122" s="501"/>
      <c r="J122" s="486"/>
      <c r="K122" s="486"/>
      <c r="L122" s="486"/>
      <c r="M122" s="505"/>
      <c r="N122" s="485"/>
      <c r="P122" s="194"/>
    </row>
    <row r="123" spans="1:16" ht="16.5" customHeight="1">
      <c r="A123" s="509" t="s">
        <v>57</v>
      </c>
      <c r="B123" s="510">
        <f t="shared" ref="B123:E123" si="6">SUM(B113:B122)</f>
        <v>0</v>
      </c>
      <c r="C123" s="510">
        <f t="shared" si="6"/>
        <v>0</v>
      </c>
      <c r="D123" s="510">
        <f t="shared" si="6"/>
        <v>0</v>
      </c>
      <c r="E123" s="510">
        <f t="shared" si="6"/>
        <v>0</v>
      </c>
      <c r="F123" s="482"/>
      <c r="G123" s="499" t="e">
        <f t="shared" si="5"/>
        <v>#DIV/0!</v>
      </c>
      <c r="H123" s="506"/>
      <c r="I123" s="501"/>
      <c r="J123" s="486"/>
      <c r="K123" s="486"/>
      <c r="L123" s="486"/>
      <c r="M123" s="482"/>
      <c r="N123" s="485"/>
      <c r="P123" s="194"/>
    </row>
    <row r="124" spans="1:16" ht="12.75" customHeight="1">
      <c r="A124" s="486"/>
      <c r="B124" s="486"/>
      <c r="C124" s="486"/>
      <c r="D124" s="486"/>
      <c r="E124" s="486"/>
      <c r="F124" s="482"/>
      <c r="G124" s="482"/>
      <c r="H124" s="482"/>
      <c r="I124" s="482"/>
      <c r="J124" s="486"/>
      <c r="K124" s="486"/>
      <c r="L124" s="486"/>
      <c r="M124" s="482"/>
      <c r="N124" s="485"/>
      <c r="P124" s="194"/>
    </row>
    <row r="125" spans="1:16" ht="12.75" customHeight="1">
      <c r="A125" s="481"/>
      <c r="B125" s="482"/>
      <c r="C125" s="482"/>
      <c r="D125" s="482"/>
      <c r="E125" s="482"/>
      <c r="F125" s="482"/>
      <c r="G125" s="482"/>
      <c r="H125" s="482"/>
      <c r="I125" s="482"/>
      <c r="J125" s="482"/>
      <c r="K125" s="482"/>
      <c r="L125" s="482"/>
      <c r="M125" s="482"/>
      <c r="N125" s="485"/>
      <c r="P125" s="194"/>
    </row>
    <row r="126" spans="1:16" ht="12.75" customHeight="1">
      <c r="A126" s="481"/>
      <c r="B126" s="482"/>
      <c r="C126" s="482"/>
      <c r="D126" s="482"/>
      <c r="E126" s="482"/>
      <c r="F126" s="482"/>
      <c r="G126" s="482"/>
      <c r="H126" s="482"/>
      <c r="I126" s="482"/>
      <c r="J126" s="482"/>
      <c r="K126" s="482"/>
      <c r="L126" s="482"/>
      <c r="M126" s="482"/>
      <c r="N126" s="485"/>
      <c r="P126" s="194"/>
    </row>
    <row r="127" spans="1:16" ht="12.75" customHeight="1">
      <c r="A127" s="481"/>
      <c r="B127" s="482"/>
      <c r="C127" s="482"/>
      <c r="D127" s="482"/>
      <c r="E127" s="482"/>
      <c r="F127" s="482"/>
      <c r="G127" s="482"/>
      <c r="H127" s="482"/>
      <c r="I127" s="482"/>
      <c r="J127" s="482"/>
      <c r="K127" s="482"/>
      <c r="L127" s="482"/>
      <c r="M127" s="482"/>
      <c r="N127" s="485"/>
      <c r="P127" s="194"/>
    </row>
    <row r="128" spans="1:16" ht="12.75" customHeight="1">
      <c r="A128" s="481"/>
      <c r="B128" s="482"/>
      <c r="C128" s="482"/>
      <c r="D128" s="482"/>
      <c r="E128" s="482"/>
      <c r="F128" s="482"/>
      <c r="G128" s="482"/>
      <c r="H128" s="482"/>
      <c r="I128" s="482"/>
      <c r="J128" s="482"/>
      <c r="K128" s="482"/>
      <c r="L128" s="482"/>
      <c r="M128" s="482"/>
      <c r="N128" s="485"/>
      <c r="P128" s="194"/>
    </row>
    <row r="129" spans="1:16" ht="12.75" customHeight="1">
      <c r="A129" s="481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5"/>
      <c r="P129" s="194"/>
    </row>
    <row r="130" spans="1:16" ht="12.75" customHeight="1">
      <c r="A130" s="481"/>
      <c r="B130" s="482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5"/>
      <c r="P130" s="194"/>
    </row>
    <row r="131" spans="1:16" ht="12.75" customHeight="1">
      <c r="A131" s="481"/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  <c r="M131" s="482"/>
      <c r="N131" s="485"/>
    </row>
    <row r="132" spans="1:16" ht="12.75" customHeight="1">
      <c r="A132" s="481"/>
      <c r="B132" s="482"/>
      <c r="C132" s="482"/>
      <c r="D132" s="482"/>
      <c r="E132" s="482"/>
      <c r="F132" s="482"/>
      <c r="G132" s="482"/>
      <c r="H132" s="482"/>
      <c r="I132" s="482"/>
      <c r="J132" s="482"/>
      <c r="K132" s="482"/>
      <c r="L132" s="482"/>
      <c r="M132" s="482"/>
      <c r="N132" s="485"/>
    </row>
    <row r="133" spans="1:16" ht="12.75" customHeight="1">
      <c r="A133" s="481"/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5"/>
    </row>
    <row r="134" spans="1:16" ht="12.75" customHeight="1">
      <c r="A134" s="481"/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  <c r="M134" s="482"/>
      <c r="N134" s="485"/>
    </row>
    <row r="135" spans="1:16" ht="12.75" customHeight="1">
      <c r="A135" s="481"/>
      <c r="B135" s="482"/>
      <c r="C135" s="482"/>
      <c r="D135" s="482"/>
      <c r="E135" s="482"/>
      <c r="F135" s="482"/>
      <c r="G135" s="482"/>
      <c r="H135" s="482"/>
      <c r="I135" s="482"/>
      <c r="J135" s="482"/>
      <c r="K135" s="482"/>
      <c r="L135" s="482"/>
      <c r="M135" s="482"/>
      <c r="N135" s="485"/>
    </row>
    <row r="136" spans="1:16" ht="12.75" customHeight="1">
      <c r="A136" s="481"/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5"/>
    </row>
    <row r="137" spans="1:16" ht="12.75" customHeight="1">
      <c r="A137" s="481"/>
      <c r="B137" s="482"/>
      <c r="C137" s="482"/>
      <c r="D137" s="482"/>
      <c r="E137" s="482"/>
      <c r="F137" s="482"/>
      <c r="G137" s="482"/>
      <c r="H137" s="482"/>
      <c r="I137" s="482"/>
      <c r="J137" s="482"/>
      <c r="K137" s="482"/>
      <c r="L137" s="482"/>
      <c r="M137" s="482"/>
      <c r="N137" s="485"/>
    </row>
    <row r="138" spans="1:16" ht="12.75" customHeight="1">
      <c r="A138" s="481"/>
      <c r="B138" s="482"/>
      <c r="C138" s="482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5"/>
    </row>
    <row r="139" spans="1:16" ht="12.75" customHeight="1">
      <c r="A139" s="481"/>
      <c r="B139" s="482"/>
      <c r="C139" s="482"/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5"/>
    </row>
    <row r="140" spans="1:16" ht="12.75" customHeight="1">
      <c r="A140" s="481"/>
      <c r="B140" s="482"/>
      <c r="C140" s="482"/>
      <c r="D140" s="482"/>
      <c r="E140" s="482"/>
      <c r="F140" s="482"/>
      <c r="G140" s="482"/>
      <c r="H140" s="482"/>
      <c r="I140" s="482"/>
      <c r="J140" s="482"/>
      <c r="K140" s="482"/>
      <c r="L140" s="482"/>
      <c r="M140" s="482"/>
      <c r="N140" s="485"/>
    </row>
    <row r="141" spans="1:16" ht="12.75" customHeight="1">
      <c r="A141" s="481"/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5"/>
    </row>
    <row r="142" spans="1:16" ht="12.75" customHeight="1">
      <c r="A142" s="481"/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82"/>
      <c r="M142" s="482"/>
      <c r="N142" s="485"/>
    </row>
    <row r="143" spans="1:16" ht="12.75" customHeight="1">
      <c r="A143" s="481"/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5"/>
    </row>
    <row r="144" spans="1:16" ht="12.75" customHeight="1">
      <c r="A144" s="481"/>
      <c r="B144" s="482"/>
      <c r="C144" s="482"/>
      <c r="D144" s="482"/>
      <c r="E144" s="482"/>
      <c r="F144" s="482"/>
      <c r="G144" s="482"/>
      <c r="H144" s="482"/>
      <c r="I144" s="482"/>
      <c r="J144" s="482"/>
      <c r="K144" s="482"/>
      <c r="L144" s="482"/>
      <c r="M144" s="482"/>
      <c r="N144" s="485"/>
    </row>
    <row r="145" spans="1:14" ht="12.75" customHeight="1">
      <c r="A145" s="481"/>
      <c r="B145" s="482"/>
      <c r="C145" s="482"/>
      <c r="D145" s="482"/>
      <c r="E145" s="482"/>
      <c r="F145" s="482"/>
      <c r="G145" s="482"/>
      <c r="H145" s="482"/>
      <c r="I145" s="482"/>
      <c r="J145" s="482"/>
      <c r="K145" s="482"/>
      <c r="L145" s="482"/>
      <c r="M145" s="482"/>
      <c r="N145" s="485"/>
    </row>
    <row r="146" spans="1:14" ht="12.75" customHeight="1">
      <c r="A146" s="481"/>
      <c r="B146" s="482"/>
      <c r="C146" s="482"/>
      <c r="D146" s="482"/>
      <c r="E146" s="482"/>
      <c r="F146" s="482"/>
      <c r="G146" s="482"/>
      <c r="H146" s="482"/>
      <c r="I146" s="482"/>
      <c r="J146" s="482"/>
      <c r="K146" s="482"/>
      <c r="L146" s="482"/>
      <c r="M146" s="482"/>
      <c r="N146" s="485"/>
    </row>
    <row r="147" spans="1:14" ht="13.5" customHeight="1" thickBot="1">
      <c r="A147" s="511"/>
      <c r="B147" s="512"/>
      <c r="C147" s="512"/>
      <c r="D147" s="512"/>
      <c r="E147" s="512"/>
      <c r="F147" s="512"/>
      <c r="G147" s="512"/>
      <c r="H147" s="512"/>
      <c r="I147" s="512"/>
      <c r="J147" s="512"/>
      <c r="K147" s="512"/>
      <c r="L147" s="512"/>
      <c r="M147" s="512"/>
      <c r="N147" s="513"/>
    </row>
    <row r="148" spans="1:14" ht="18" customHeight="1">
      <c r="A148" s="1358" t="s">
        <v>180</v>
      </c>
      <c r="B148" s="1714"/>
      <c r="C148" s="1714"/>
      <c r="D148" s="1714"/>
      <c r="E148" s="1714"/>
      <c r="F148" s="1714"/>
      <c r="G148" s="1714"/>
      <c r="H148" s="1714"/>
      <c r="I148" s="1714"/>
      <c r="J148" s="1714"/>
      <c r="K148" s="1714"/>
      <c r="L148" s="1714"/>
      <c r="M148" s="1714"/>
      <c r="N148" s="1715"/>
    </row>
    <row r="149" spans="1:14" ht="16.5" customHeight="1" thickBot="1">
      <c r="A149" s="514"/>
      <c r="B149" s="515"/>
      <c r="C149" s="1359" t="s">
        <v>164</v>
      </c>
      <c r="D149" s="1716"/>
      <c r="E149" s="1716"/>
      <c r="F149" s="1716"/>
      <c r="G149" s="1716"/>
      <c r="H149" s="1716"/>
      <c r="I149" s="483">
        <f>B164</f>
        <v>0</v>
      </c>
      <c r="J149" s="484"/>
      <c r="K149" s="484"/>
      <c r="L149" s="482"/>
      <c r="M149" s="482"/>
      <c r="N149" s="485"/>
    </row>
    <row r="150" spans="1:14" ht="13.5" customHeight="1" thickBot="1">
      <c r="A150" s="516"/>
      <c r="B150" s="1357"/>
      <c r="C150" s="1712"/>
      <c r="D150" s="1712"/>
      <c r="E150" s="1713"/>
      <c r="F150" s="487"/>
      <c r="G150" s="487"/>
      <c r="H150" s="482"/>
      <c r="I150" s="494"/>
      <c r="J150" s="517"/>
      <c r="K150" s="494"/>
      <c r="L150" s="482"/>
      <c r="M150" s="518"/>
      <c r="N150" s="485"/>
    </row>
    <row r="151" spans="1:14" ht="81" customHeight="1" thickBot="1">
      <c r="A151" s="519" t="s">
        <v>165</v>
      </c>
      <c r="B151" s="520" t="s">
        <v>166</v>
      </c>
      <c r="C151" s="491" t="s">
        <v>167</v>
      </c>
      <c r="D151" s="491" t="s">
        <v>168</v>
      </c>
      <c r="E151" s="492" t="s">
        <v>169</v>
      </c>
      <c r="F151" s="482"/>
      <c r="G151" s="493" t="s">
        <v>170</v>
      </c>
      <c r="H151" s="482"/>
      <c r="I151" s="482"/>
      <c r="J151" s="484"/>
      <c r="K151" s="484"/>
      <c r="L151" s="482"/>
      <c r="M151" s="518"/>
      <c r="N151" s="485"/>
    </row>
    <row r="152" spans="1:14" ht="13.5" customHeight="1" thickBot="1">
      <c r="A152" s="521">
        <v>601</v>
      </c>
      <c r="B152" s="522"/>
      <c r="C152" s="497"/>
      <c r="D152" s="523"/>
      <c r="E152" s="523"/>
      <c r="F152" s="482"/>
      <c r="G152" s="524" t="e">
        <f t="shared" ref="G152:G164" si="7">(C152+D152)/B152</f>
        <v>#DIV/0!</v>
      </c>
      <c r="H152" s="482" t="s">
        <v>172</v>
      </c>
      <c r="I152" s="482"/>
      <c r="J152" s="1352" t="s">
        <v>181</v>
      </c>
      <c r="K152" s="1712"/>
      <c r="L152" s="1713"/>
      <c r="M152" s="482"/>
      <c r="N152" s="485"/>
    </row>
    <row r="153" spans="1:14" ht="23.25" customHeight="1" thickBot="1">
      <c r="A153" s="495">
        <v>602</v>
      </c>
      <c r="B153" s="525"/>
      <c r="C153" s="504"/>
      <c r="D153" s="523"/>
      <c r="E153" s="523"/>
      <c r="F153" s="482"/>
      <c r="G153" s="524" t="e">
        <f t="shared" si="7"/>
        <v>#DIV/0!</v>
      </c>
      <c r="H153" s="482"/>
      <c r="I153" s="482"/>
      <c r="J153" s="526"/>
      <c r="K153" s="527" t="s">
        <v>164</v>
      </c>
      <c r="L153" s="528"/>
      <c r="M153" s="482"/>
      <c r="N153" s="485"/>
    </row>
    <row r="154" spans="1:14" ht="13.5" customHeight="1" thickBot="1">
      <c r="A154" s="495">
        <v>701</v>
      </c>
      <c r="B154" s="525"/>
      <c r="C154" s="504"/>
      <c r="D154" s="523"/>
      <c r="E154" s="523"/>
      <c r="F154" s="482"/>
      <c r="G154" s="524" t="e">
        <f t="shared" si="7"/>
        <v>#DIV/0!</v>
      </c>
      <c r="H154" s="482"/>
      <c r="I154" s="482"/>
      <c r="J154" s="529" t="s">
        <v>174</v>
      </c>
      <c r="K154" s="530">
        <f>I110</f>
        <v>0</v>
      </c>
      <c r="L154" s="531">
        <f>SUM(C123:D123)</f>
        <v>0</v>
      </c>
      <c r="M154" s="482"/>
      <c r="N154" s="485"/>
    </row>
    <row r="155" spans="1:14" ht="13.5" customHeight="1" thickBot="1">
      <c r="A155" s="495">
        <v>702</v>
      </c>
      <c r="B155" s="525"/>
      <c r="C155" s="504"/>
      <c r="D155" s="523"/>
      <c r="E155" s="523"/>
      <c r="F155" s="482"/>
      <c r="G155" s="524" t="e">
        <f t="shared" si="7"/>
        <v>#DIV/0!</v>
      </c>
      <c r="H155" s="482"/>
      <c r="I155" s="482"/>
      <c r="J155" s="532" t="s">
        <v>175</v>
      </c>
      <c r="K155" s="533">
        <f>I149</f>
        <v>0</v>
      </c>
      <c r="L155" s="534">
        <f>SUM(C164:D164)</f>
        <v>0</v>
      </c>
      <c r="M155" s="482"/>
      <c r="N155" s="485"/>
    </row>
    <row r="156" spans="1:14" ht="13.5" customHeight="1" thickBot="1">
      <c r="A156" s="495">
        <v>801</v>
      </c>
      <c r="B156" s="525"/>
      <c r="C156" s="504"/>
      <c r="D156" s="523"/>
      <c r="E156" s="523"/>
      <c r="F156" s="482"/>
      <c r="G156" s="524" t="e">
        <f t="shared" si="7"/>
        <v>#DIV/0!</v>
      </c>
      <c r="H156" s="482"/>
      <c r="I156" s="482"/>
      <c r="J156" s="535" t="s">
        <v>176</v>
      </c>
      <c r="K156" s="536">
        <f t="shared" ref="K156:L156" si="8">SUM(K154:K155)</f>
        <v>0</v>
      </c>
      <c r="L156" s="537">
        <f t="shared" si="8"/>
        <v>0</v>
      </c>
      <c r="M156" s="482"/>
      <c r="N156" s="485"/>
    </row>
    <row r="157" spans="1:14" ht="13.5" customHeight="1" thickBot="1">
      <c r="A157" s="495">
        <v>802</v>
      </c>
      <c r="B157" s="525"/>
      <c r="C157" s="504"/>
      <c r="D157" s="523"/>
      <c r="E157" s="523"/>
      <c r="F157" s="482"/>
      <c r="G157" s="524" t="e">
        <f t="shared" si="7"/>
        <v>#DIV/0!</v>
      </c>
      <c r="H157" s="482"/>
      <c r="I157" s="482"/>
      <c r="J157" s="1353"/>
      <c r="K157" s="1717"/>
      <c r="L157" s="1718"/>
      <c r="M157" s="482"/>
      <c r="N157" s="485"/>
    </row>
    <row r="158" spans="1:14" ht="13.5" customHeight="1" thickBot="1">
      <c r="A158" s="495">
        <v>901</v>
      </c>
      <c r="B158" s="525"/>
      <c r="C158" s="504"/>
      <c r="D158" s="523"/>
      <c r="E158" s="523"/>
      <c r="F158" s="482"/>
      <c r="G158" s="524" t="e">
        <f t="shared" si="7"/>
        <v>#DIV/0!</v>
      </c>
      <c r="H158" s="482"/>
      <c r="I158" s="482"/>
      <c r="J158" s="1354" t="s">
        <v>177</v>
      </c>
      <c r="K158" s="1719"/>
      <c r="L158" s="538" t="e">
        <f>1-(L156/K156)</f>
        <v>#DIV/0!</v>
      </c>
      <c r="M158" s="482"/>
      <c r="N158" s="485"/>
    </row>
    <row r="159" spans="1:14" ht="13.5" customHeight="1" thickBot="1">
      <c r="A159" s="495">
        <v>902</v>
      </c>
      <c r="B159" s="539"/>
      <c r="C159" s="504"/>
      <c r="D159" s="523"/>
      <c r="E159" s="523"/>
      <c r="F159" s="482"/>
      <c r="G159" s="524" t="e">
        <f t="shared" si="7"/>
        <v>#DIV/0!</v>
      </c>
      <c r="H159" s="482"/>
      <c r="I159" s="482"/>
      <c r="J159" s="540"/>
      <c r="K159" s="541"/>
      <c r="L159" s="541"/>
      <c r="M159" s="482"/>
      <c r="N159" s="485"/>
    </row>
    <row r="160" spans="1:14" ht="13.5" customHeight="1" thickBot="1">
      <c r="A160" s="495">
        <v>1001</v>
      </c>
      <c r="B160" s="539"/>
      <c r="C160" s="497"/>
      <c r="D160" s="523"/>
      <c r="E160" s="523"/>
      <c r="F160" s="482"/>
      <c r="G160" s="524" t="e">
        <f t="shared" si="7"/>
        <v>#DIV/0!</v>
      </c>
      <c r="H160" s="482"/>
      <c r="I160" s="482"/>
      <c r="J160" s="540"/>
      <c r="K160" s="541"/>
      <c r="L160" s="541"/>
      <c r="M160" s="482"/>
      <c r="N160" s="485"/>
    </row>
    <row r="161" spans="1:14" ht="13.5" customHeight="1" thickBot="1">
      <c r="A161" s="495">
        <v>1002</v>
      </c>
      <c r="B161" s="539"/>
      <c r="C161" s="497"/>
      <c r="D161" s="523"/>
      <c r="E161" s="523"/>
      <c r="F161" s="482"/>
      <c r="G161" s="524" t="e">
        <f t="shared" si="7"/>
        <v>#DIV/0!</v>
      </c>
      <c r="H161" s="482"/>
      <c r="I161" s="482"/>
      <c r="J161" s="540"/>
      <c r="K161" s="541"/>
      <c r="L161" s="541"/>
      <c r="M161" s="482"/>
      <c r="N161" s="485"/>
    </row>
    <row r="162" spans="1:14" ht="15.75" customHeight="1" thickBot="1">
      <c r="A162" s="495">
        <v>1101</v>
      </c>
      <c r="B162" s="539"/>
      <c r="C162" s="497"/>
      <c r="D162" s="523"/>
      <c r="E162" s="523"/>
      <c r="F162" s="482"/>
      <c r="G162" s="524" t="e">
        <f t="shared" si="7"/>
        <v>#DIV/0!</v>
      </c>
      <c r="H162" s="482"/>
      <c r="I162" s="482"/>
      <c r="J162" s="540"/>
      <c r="K162" s="542"/>
      <c r="L162" s="543"/>
      <c r="M162" s="482"/>
      <c r="N162" s="485"/>
    </row>
    <row r="163" spans="1:14" ht="15.75" customHeight="1" thickBot="1">
      <c r="A163" s="495">
        <v>1102</v>
      </c>
      <c r="B163" s="544"/>
      <c r="C163" s="497"/>
      <c r="D163" s="523"/>
      <c r="E163" s="523"/>
      <c r="F163" s="482"/>
      <c r="G163" s="524" t="e">
        <f t="shared" si="7"/>
        <v>#DIV/0!</v>
      </c>
      <c r="H163" s="482"/>
      <c r="I163" s="482"/>
      <c r="J163" s="540"/>
      <c r="K163" s="542"/>
      <c r="L163" s="543"/>
      <c r="M163" s="482"/>
      <c r="N163" s="485"/>
    </row>
    <row r="164" spans="1:14" ht="16.5" customHeight="1" thickBot="1">
      <c r="A164" s="509" t="s">
        <v>57</v>
      </c>
      <c r="B164" s="545">
        <f>SUM(B152:B163)</f>
        <v>0</v>
      </c>
      <c r="C164" s="545">
        <f t="shared" ref="C164:E164" si="9">SUM(C152:C163)</f>
        <v>0</v>
      </c>
      <c r="D164" s="545">
        <f t="shared" si="9"/>
        <v>0</v>
      </c>
      <c r="E164" s="545">
        <f t="shared" si="9"/>
        <v>0</v>
      </c>
      <c r="F164" s="482"/>
      <c r="G164" s="524" t="e">
        <f t="shared" si="7"/>
        <v>#DIV/0!</v>
      </c>
      <c r="H164" s="482"/>
      <c r="I164" s="482"/>
      <c r="J164" s="482"/>
      <c r="K164" s="482"/>
      <c r="L164" s="482"/>
      <c r="M164" s="482"/>
      <c r="N164" s="485"/>
    </row>
    <row r="165" spans="1:14" ht="12.75" customHeight="1">
      <c r="A165" s="481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5"/>
    </row>
    <row r="166" spans="1:14" ht="12.75" customHeight="1">
      <c r="A166" s="481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5"/>
    </row>
    <row r="167" spans="1:14" ht="12.75" customHeight="1">
      <c r="A167" s="481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5"/>
    </row>
    <row r="168" spans="1:14" ht="12.75" customHeight="1">
      <c r="A168" s="481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5"/>
    </row>
    <row r="169" spans="1:14" ht="12.75" customHeight="1">
      <c r="A169" s="481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5"/>
    </row>
    <row r="170" spans="1:14" ht="12.75" customHeight="1">
      <c r="A170" s="481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5"/>
    </row>
    <row r="171" spans="1:14" ht="12.75" customHeight="1">
      <c r="A171" s="481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5"/>
    </row>
    <row r="172" spans="1:14" ht="12.75" customHeight="1">
      <c r="A172" s="481"/>
      <c r="B172" s="482"/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  <c r="N172" s="485"/>
    </row>
    <row r="173" spans="1:14" ht="12.75" customHeight="1">
      <c r="A173" s="481"/>
      <c r="B173" s="482"/>
      <c r="C173" s="482"/>
      <c r="D173" s="482"/>
      <c r="E173" s="482"/>
      <c r="F173" s="482"/>
      <c r="G173" s="482"/>
      <c r="H173" s="482"/>
      <c r="I173" s="482"/>
      <c r="J173" s="482"/>
      <c r="K173" s="482"/>
      <c r="L173" s="482"/>
      <c r="M173" s="482"/>
      <c r="N173" s="485"/>
    </row>
    <row r="174" spans="1:14" ht="12.75" customHeight="1">
      <c r="A174" s="481"/>
      <c r="B174" s="482"/>
      <c r="C174" s="482"/>
      <c r="D174" s="482"/>
      <c r="E174" s="482"/>
      <c r="F174" s="482"/>
      <c r="G174" s="482"/>
      <c r="H174" s="482"/>
      <c r="I174" s="482"/>
      <c r="J174" s="482"/>
      <c r="K174" s="482"/>
      <c r="L174" s="482"/>
      <c r="M174" s="482"/>
      <c r="N174" s="485"/>
    </row>
    <row r="175" spans="1:14" ht="12.75" customHeight="1">
      <c r="A175" s="481"/>
      <c r="B175" s="482"/>
      <c r="C175" s="482"/>
      <c r="D175" s="482"/>
      <c r="E175" s="482"/>
      <c r="F175" s="482"/>
      <c r="G175" s="482"/>
      <c r="H175" s="482"/>
      <c r="I175" s="482"/>
      <c r="J175" s="482"/>
      <c r="K175" s="482"/>
      <c r="L175" s="482"/>
      <c r="M175" s="482"/>
      <c r="N175" s="485"/>
    </row>
    <row r="176" spans="1:14" ht="12.75" customHeight="1">
      <c r="A176" s="481"/>
      <c r="B176" s="482"/>
      <c r="C176" s="482"/>
      <c r="D176" s="482"/>
      <c r="E176" s="482"/>
      <c r="F176" s="482"/>
      <c r="G176" s="482"/>
      <c r="H176" s="482"/>
      <c r="I176" s="482"/>
      <c r="J176" s="482"/>
      <c r="K176" s="482"/>
      <c r="L176" s="482"/>
      <c r="M176" s="482"/>
      <c r="N176" s="485"/>
    </row>
    <row r="177" spans="1:14" ht="12.75" customHeight="1">
      <c r="A177" s="481"/>
      <c r="B177" s="482"/>
      <c r="C177" s="482"/>
      <c r="D177" s="482"/>
      <c r="E177" s="482"/>
      <c r="F177" s="482"/>
      <c r="G177" s="482"/>
      <c r="H177" s="482"/>
      <c r="I177" s="482"/>
      <c r="J177" s="482"/>
      <c r="K177" s="482"/>
      <c r="L177" s="482"/>
      <c r="M177" s="482"/>
      <c r="N177" s="485"/>
    </row>
    <row r="178" spans="1:14" ht="12.75" customHeight="1">
      <c r="A178" s="481"/>
      <c r="B178" s="482"/>
      <c r="C178" s="482"/>
      <c r="D178" s="482"/>
      <c r="E178" s="482"/>
      <c r="F178" s="482"/>
      <c r="G178" s="482"/>
      <c r="H178" s="482"/>
      <c r="I178" s="482"/>
      <c r="J178" s="482"/>
      <c r="K178" s="482"/>
      <c r="L178" s="482"/>
      <c r="M178" s="482"/>
      <c r="N178" s="485"/>
    </row>
    <row r="179" spans="1:14" ht="12.75" customHeight="1">
      <c r="A179" s="481"/>
      <c r="B179" s="482"/>
      <c r="C179" s="482"/>
      <c r="D179" s="482"/>
      <c r="E179" s="482"/>
      <c r="F179" s="482"/>
      <c r="G179" s="482"/>
      <c r="H179" s="482"/>
      <c r="I179" s="482"/>
      <c r="J179" s="482"/>
      <c r="K179" s="482"/>
      <c r="L179" s="482"/>
      <c r="M179" s="482"/>
      <c r="N179" s="485"/>
    </row>
    <row r="180" spans="1:14" ht="12.75" customHeight="1">
      <c r="A180" s="481"/>
      <c r="B180" s="482"/>
      <c r="C180" s="482"/>
      <c r="D180" s="482"/>
      <c r="E180" s="482"/>
      <c r="F180" s="482"/>
      <c r="G180" s="482"/>
      <c r="H180" s="482"/>
      <c r="I180" s="482"/>
      <c r="J180" s="482"/>
      <c r="K180" s="482"/>
      <c r="L180" s="482"/>
      <c r="M180" s="482"/>
      <c r="N180" s="485"/>
    </row>
    <row r="181" spans="1:14" ht="12.75" customHeight="1">
      <c r="A181" s="481"/>
      <c r="B181" s="482"/>
      <c r="C181" s="482"/>
      <c r="D181" s="482"/>
      <c r="E181" s="482"/>
      <c r="F181" s="482"/>
      <c r="G181" s="482"/>
      <c r="H181" s="482"/>
      <c r="I181" s="482"/>
      <c r="J181" s="482"/>
      <c r="K181" s="482"/>
      <c r="L181" s="482"/>
      <c r="M181" s="482"/>
      <c r="N181" s="485"/>
    </row>
    <row r="182" spans="1:14" ht="12.75" customHeight="1">
      <c r="A182" s="481"/>
      <c r="B182" s="482"/>
      <c r="C182" s="482"/>
      <c r="D182" s="482"/>
      <c r="E182" s="482"/>
      <c r="F182" s="482"/>
      <c r="G182" s="482"/>
      <c r="H182" s="482"/>
      <c r="I182" s="482"/>
      <c r="J182" s="482"/>
      <c r="K182" s="482"/>
      <c r="L182" s="482"/>
      <c r="M182" s="482"/>
      <c r="N182" s="485"/>
    </row>
    <row r="183" spans="1:14" ht="12.75" customHeight="1">
      <c r="A183" s="481"/>
      <c r="B183" s="482"/>
      <c r="C183" s="482"/>
      <c r="D183" s="482"/>
      <c r="E183" s="482"/>
      <c r="F183" s="482"/>
      <c r="G183" s="482"/>
      <c r="H183" s="482"/>
      <c r="I183" s="482"/>
      <c r="J183" s="482"/>
      <c r="K183" s="482"/>
      <c r="L183" s="482"/>
      <c r="M183" s="482"/>
      <c r="N183" s="485"/>
    </row>
    <row r="184" spans="1:14" ht="12.75" customHeight="1">
      <c r="A184" s="481"/>
      <c r="B184" s="482"/>
      <c r="C184" s="482"/>
      <c r="D184" s="482"/>
      <c r="E184" s="482"/>
      <c r="F184" s="482"/>
      <c r="G184" s="482"/>
      <c r="H184" s="482"/>
      <c r="I184" s="482"/>
      <c r="J184" s="482"/>
      <c r="K184" s="482"/>
      <c r="L184" s="482"/>
      <c r="M184" s="482"/>
      <c r="N184" s="485"/>
    </row>
    <row r="185" spans="1:14" ht="12.75" customHeight="1">
      <c r="A185" s="481"/>
      <c r="B185" s="482"/>
      <c r="C185" s="482"/>
      <c r="D185" s="482"/>
      <c r="E185" s="482"/>
      <c r="F185" s="482"/>
      <c r="G185" s="482"/>
      <c r="H185" s="482"/>
      <c r="I185" s="482"/>
      <c r="J185" s="482"/>
      <c r="K185" s="482"/>
      <c r="L185" s="482"/>
      <c r="M185" s="482"/>
      <c r="N185" s="485"/>
    </row>
    <row r="186" spans="1:14" ht="12.75" customHeight="1">
      <c r="A186" s="481"/>
      <c r="B186" s="482"/>
      <c r="C186" s="482"/>
      <c r="D186" s="482"/>
      <c r="E186" s="482"/>
      <c r="F186" s="482"/>
      <c r="G186" s="482"/>
      <c r="H186" s="482"/>
      <c r="I186" s="482"/>
      <c r="J186" s="482"/>
      <c r="K186" s="482"/>
      <c r="L186" s="482"/>
      <c r="M186" s="482"/>
      <c r="N186" s="485"/>
    </row>
    <row r="187" spans="1:14" ht="12.75" customHeight="1">
      <c r="A187" s="481"/>
      <c r="B187" s="482"/>
      <c r="C187" s="482"/>
      <c r="D187" s="482"/>
      <c r="E187" s="482"/>
      <c r="F187" s="482"/>
      <c r="G187" s="482"/>
      <c r="H187" s="482"/>
      <c r="I187" s="482"/>
      <c r="J187" s="482"/>
      <c r="K187" s="482"/>
      <c r="L187" s="482"/>
      <c r="M187" s="482"/>
      <c r="N187" s="485"/>
    </row>
    <row r="188" spans="1:14" ht="12.75" customHeight="1">
      <c r="A188" s="481"/>
      <c r="B188" s="482"/>
      <c r="C188" s="482"/>
      <c r="D188" s="482"/>
      <c r="E188" s="482"/>
      <c r="F188" s="482"/>
      <c r="G188" s="482"/>
      <c r="H188" s="482"/>
      <c r="I188" s="482"/>
      <c r="J188" s="482"/>
      <c r="K188" s="482"/>
      <c r="L188" s="482"/>
      <c r="M188" s="482"/>
      <c r="N188" s="485"/>
    </row>
    <row r="189" spans="1:14" ht="12.75" customHeight="1">
      <c r="A189" s="481"/>
      <c r="B189" s="482"/>
      <c r="C189" s="482"/>
      <c r="D189" s="482"/>
      <c r="E189" s="482"/>
      <c r="F189" s="482"/>
      <c r="G189" s="482"/>
      <c r="H189" s="482"/>
      <c r="I189" s="482"/>
      <c r="J189" s="482"/>
      <c r="K189" s="482"/>
      <c r="L189" s="482"/>
      <c r="M189" s="482"/>
      <c r="N189" s="485"/>
    </row>
    <row r="190" spans="1:14" ht="12.75" customHeight="1">
      <c r="A190" s="481"/>
      <c r="B190" s="482"/>
      <c r="C190" s="482"/>
      <c r="D190" s="482"/>
      <c r="E190" s="482"/>
      <c r="F190" s="482"/>
      <c r="G190" s="482"/>
      <c r="H190" s="482"/>
      <c r="I190" s="482"/>
      <c r="J190" s="482"/>
      <c r="K190" s="482"/>
      <c r="L190" s="482"/>
      <c r="M190" s="482"/>
      <c r="N190" s="485"/>
    </row>
    <row r="191" spans="1:14" ht="12.75" customHeight="1">
      <c r="A191" s="481"/>
      <c r="B191" s="482"/>
      <c r="C191" s="482"/>
      <c r="D191" s="482"/>
      <c r="E191" s="482"/>
      <c r="F191" s="482"/>
      <c r="G191" s="482"/>
      <c r="H191" s="482"/>
      <c r="I191" s="482"/>
      <c r="J191" s="482"/>
      <c r="K191" s="482"/>
      <c r="L191" s="482"/>
      <c r="M191" s="482"/>
      <c r="N191" s="485"/>
    </row>
    <row r="192" spans="1:14" ht="13.5" customHeight="1" thickBot="1">
      <c r="A192" s="197"/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98"/>
    </row>
    <row r="193" spans="1:14" ht="18.75" customHeight="1" thickBot="1">
      <c r="A193" s="1355" t="s">
        <v>182</v>
      </c>
      <c r="B193" s="1720"/>
      <c r="C193" s="1720"/>
      <c r="D193" s="1720"/>
      <c r="E193" s="1720"/>
      <c r="F193" s="1720"/>
      <c r="G193" s="1720"/>
      <c r="H193" s="1720"/>
      <c r="I193" s="1720"/>
      <c r="J193" s="1720"/>
      <c r="K193" s="1720"/>
      <c r="L193" s="1720"/>
      <c r="M193" s="1720"/>
      <c r="N193" s="1721"/>
    </row>
    <row r="194" spans="1:14" ht="18" customHeight="1">
      <c r="A194" s="1350" t="s">
        <v>183</v>
      </c>
      <c r="B194" s="1722"/>
      <c r="C194" s="1722"/>
      <c r="D194" s="1722"/>
      <c r="E194" s="1722"/>
      <c r="F194" s="1722"/>
      <c r="G194" s="1722"/>
      <c r="H194" s="1722"/>
      <c r="I194" s="1722"/>
      <c r="J194" s="1722"/>
      <c r="K194" s="1722"/>
      <c r="L194" s="1722"/>
      <c r="M194" s="1722"/>
      <c r="N194" s="1723"/>
    </row>
    <row r="195" spans="1:14" ht="16.5" customHeight="1" thickBot="1">
      <c r="A195" s="546"/>
      <c r="B195" s="547"/>
      <c r="C195" s="547"/>
      <c r="D195" s="547"/>
      <c r="E195" s="547"/>
      <c r="F195" s="1348" t="s">
        <v>164</v>
      </c>
      <c r="G195" s="1724"/>
      <c r="H195" s="1724"/>
      <c r="I195" s="548">
        <f>B208</f>
        <v>0</v>
      </c>
      <c r="J195" s="549"/>
      <c r="K195" s="549"/>
      <c r="L195" s="547"/>
      <c r="M195" s="547"/>
      <c r="N195" s="550"/>
    </row>
    <row r="196" spans="1:14" ht="13.5" customHeight="1" thickBot="1">
      <c r="A196" s="551"/>
      <c r="B196" s="1349"/>
      <c r="C196" s="1720"/>
      <c r="D196" s="1720"/>
      <c r="E196" s="1721"/>
      <c r="F196" s="552"/>
      <c r="G196" s="552"/>
      <c r="H196" s="553"/>
      <c r="I196" s="554"/>
      <c r="J196" s="551"/>
      <c r="K196" s="551"/>
      <c r="L196" s="551"/>
      <c r="M196" s="547"/>
      <c r="N196" s="550"/>
    </row>
    <row r="197" spans="1:14" ht="79.5" customHeight="1">
      <c r="A197" s="555" t="s">
        <v>165</v>
      </c>
      <c r="B197" s="556" t="s">
        <v>166</v>
      </c>
      <c r="C197" s="556" t="s">
        <v>167</v>
      </c>
      <c r="D197" s="556" t="s">
        <v>168</v>
      </c>
      <c r="E197" s="557" t="s">
        <v>169</v>
      </c>
      <c r="F197" s="547"/>
      <c r="G197" s="558" t="s">
        <v>170</v>
      </c>
      <c r="H197" s="559"/>
      <c r="I197" s="559"/>
      <c r="J197" s="551"/>
      <c r="K197" s="551"/>
      <c r="L197" s="551"/>
      <c r="M197" s="547"/>
      <c r="N197" s="550"/>
    </row>
    <row r="198" spans="1:14" ht="13.5" customHeight="1">
      <c r="A198" s="560">
        <v>101</v>
      </c>
      <c r="B198" s="560"/>
      <c r="C198" s="560"/>
      <c r="D198" s="560"/>
      <c r="E198" s="561"/>
      <c r="F198" s="547"/>
      <c r="G198" s="562" t="e">
        <f t="shared" ref="G198:G208" si="10">(C198+D198)/B198</f>
        <v>#DIV/0!</v>
      </c>
      <c r="H198" s="563"/>
      <c r="I198" s="564"/>
      <c r="J198" s="551"/>
      <c r="K198" s="551"/>
      <c r="L198" s="551"/>
      <c r="M198" s="565"/>
      <c r="N198" s="550"/>
    </row>
    <row r="199" spans="1:14" ht="13.5" customHeight="1">
      <c r="A199" s="560">
        <v>102</v>
      </c>
      <c r="B199" s="560"/>
      <c r="C199" s="560"/>
      <c r="D199" s="560"/>
      <c r="E199" s="561"/>
      <c r="F199" s="547"/>
      <c r="G199" s="562" t="e">
        <f t="shared" si="10"/>
        <v>#DIV/0!</v>
      </c>
      <c r="H199" s="563"/>
      <c r="I199" s="564"/>
      <c r="J199" s="551"/>
      <c r="K199" s="551"/>
      <c r="L199" s="551"/>
      <c r="M199" s="566"/>
      <c r="N199" s="550"/>
    </row>
    <row r="200" spans="1:14" ht="13.5" customHeight="1">
      <c r="A200" s="560">
        <v>201</v>
      </c>
      <c r="B200" s="560"/>
      <c r="C200" s="560"/>
      <c r="D200" s="560"/>
      <c r="E200" s="561"/>
      <c r="F200" s="547"/>
      <c r="G200" s="562" t="e">
        <f t="shared" si="10"/>
        <v>#DIV/0!</v>
      </c>
      <c r="H200" s="567"/>
      <c r="I200" s="564"/>
      <c r="J200" s="551"/>
      <c r="K200" s="551"/>
      <c r="L200" s="551"/>
      <c r="M200" s="566"/>
      <c r="N200" s="550"/>
    </row>
    <row r="201" spans="1:14" ht="13.5" customHeight="1">
      <c r="A201" s="560">
        <v>202</v>
      </c>
      <c r="B201" s="560"/>
      <c r="C201" s="560"/>
      <c r="D201" s="560"/>
      <c r="E201" s="561"/>
      <c r="F201" s="547"/>
      <c r="G201" s="562" t="e">
        <f t="shared" si="10"/>
        <v>#DIV/0!</v>
      </c>
      <c r="H201" s="567"/>
      <c r="I201" s="564"/>
      <c r="J201" s="551"/>
      <c r="K201" s="551"/>
      <c r="L201" s="551"/>
      <c r="M201" s="566"/>
      <c r="N201" s="550"/>
    </row>
    <row r="202" spans="1:14" ht="13.5" customHeight="1">
      <c r="A202" s="560">
        <v>301</v>
      </c>
      <c r="B202" s="560"/>
      <c r="C202" s="560"/>
      <c r="D202" s="560"/>
      <c r="E202" s="561"/>
      <c r="F202" s="547"/>
      <c r="G202" s="562" t="e">
        <f t="shared" si="10"/>
        <v>#DIV/0!</v>
      </c>
      <c r="H202" s="567"/>
      <c r="I202" s="564"/>
      <c r="J202" s="551"/>
      <c r="K202" s="551"/>
      <c r="L202" s="551"/>
      <c r="M202" s="566"/>
      <c r="N202" s="550"/>
    </row>
    <row r="203" spans="1:14" ht="13.5" customHeight="1">
      <c r="A203" s="560">
        <v>302</v>
      </c>
      <c r="B203" s="560"/>
      <c r="C203" s="560"/>
      <c r="D203" s="560"/>
      <c r="E203" s="561"/>
      <c r="F203" s="547"/>
      <c r="G203" s="562" t="e">
        <f t="shared" si="10"/>
        <v>#DIV/0!</v>
      </c>
      <c r="H203" s="567"/>
      <c r="I203" s="564"/>
      <c r="J203" s="551"/>
      <c r="K203" s="551"/>
      <c r="L203" s="551"/>
      <c r="M203" s="566"/>
      <c r="N203" s="550"/>
    </row>
    <row r="204" spans="1:14" ht="13.5" customHeight="1">
      <c r="A204" s="560">
        <v>401</v>
      </c>
      <c r="B204" s="560"/>
      <c r="C204" s="560"/>
      <c r="D204" s="560"/>
      <c r="E204" s="561"/>
      <c r="F204" s="547"/>
      <c r="G204" s="562" t="e">
        <f t="shared" si="10"/>
        <v>#DIV/0!</v>
      </c>
      <c r="H204" s="567"/>
      <c r="I204" s="564"/>
      <c r="J204" s="551"/>
      <c r="K204" s="551"/>
      <c r="L204" s="551"/>
      <c r="M204" s="566"/>
      <c r="N204" s="550"/>
    </row>
    <row r="205" spans="1:14" ht="13.5" customHeight="1">
      <c r="A205" s="560">
        <v>402</v>
      </c>
      <c r="B205" s="560"/>
      <c r="C205" s="560"/>
      <c r="D205" s="560"/>
      <c r="E205" s="561"/>
      <c r="F205" s="547"/>
      <c r="G205" s="562" t="e">
        <f t="shared" si="10"/>
        <v>#DIV/0!</v>
      </c>
      <c r="H205" s="567"/>
      <c r="I205" s="564"/>
      <c r="J205" s="551"/>
      <c r="K205" s="551"/>
      <c r="L205" s="551"/>
      <c r="M205" s="566"/>
      <c r="N205" s="550"/>
    </row>
    <row r="206" spans="1:14" ht="13.5" customHeight="1">
      <c r="A206" s="560">
        <v>501</v>
      </c>
      <c r="B206" s="560"/>
      <c r="C206" s="560"/>
      <c r="D206" s="560"/>
      <c r="E206" s="561"/>
      <c r="F206" s="568"/>
      <c r="G206" s="562" t="e">
        <f t="shared" si="10"/>
        <v>#DIV/0!</v>
      </c>
      <c r="H206" s="567"/>
      <c r="I206" s="564"/>
      <c r="J206" s="551"/>
      <c r="K206" s="551"/>
      <c r="L206" s="551"/>
      <c r="M206" s="566"/>
      <c r="N206" s="550"/>
    </row>
    <row r="207" spans="1:14" ht="13.5" customHeight="1">
      <c r="A207" s="560">
        <v>502</v>
      </c>
      <c r="B207" s="560"/>
      <c r="C207" s="560"/>
      <c r="D207" s="560"/>
      <c r="E207" s="561"/>
      <c r="F207" s="547"/>
      <c r="G207" s="562" t="e">
        <f t="shared" si="10"/>
        <v>#DIV/0!</v>
      </c>
      <c r="H207" s="567"/>
      <c r="I207" s="564"/>
      <c r="J207" s="551"/>
      <c r="K207" s="551"/>
      <c r="L207" s="551"/>
      <c r="M207" s="566"/>
      <c r="N207" s="550"/>
    </row>
    <row r="208" spans="1:14" ht="16.5" customHeight="1">
      <c r="A208" s="569" t="s">
        <v>57</v>
      </c>
      <c r="B208" s="570">
        <f>SUM(B198:B207)</f>
        <v>0</v>
      </c>
      <c r="C208" s="570">
        <f t="shared" ref="C208:E208" si="11">SUM(C198:C207)</f>
        <v>0</v>
      </c>
      <c r="D208" s="570">
        <f t="shared" si="11"/>
        <v>0</v>
      </c>
      <c r="E208" s="570">
        <f t="shared" si="11"/>
        <v>0</v>
      </c>
      <c r="F208" s="547"/>
      <c r="G208" s="562" t="e">
        <f t="shared" si="10"/>
        <v>#DIV/0!</v>
      </c>
      <c r="H208" s="567"/>
      <c r="I208" s="564"/>
      <c r="J208" s="551"/>
      <c r="K208" s="551"/>
      <c r="L208" s="551"/>
      <c r="M208" s="547"/>
      <c r="N208" s="550"/>
    </row>
    <row r="209" spans="1:14" ht="12.75" customHeight="1">
      <c r="A209" s="551"/>
      <c r="B209" s="551"/>
      <c r="C209" s="551"/>
      <c r="D209" s="551"/>
      <c r="E209" s="551"/>
      <c r="F209" s="547"/>
      <c r="G209" s="547"/>
      <c r="H209" s="547"/>
      <c r="I209" s="547"/>
      <c r="J209" s="551"/>
      <c r="K209" s="551"/>
      <c r="L209" s="551"/>
      <c r="M209" s="547"/>
      <c r="N209" s="550"/>
    </row>
    <row r="210" spans="1:14" ht="12.75" customHeight="1">
      <c r="A210" s="546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50"/>
    </row>
    <row r="211" spans="1:14" ht="12.75" customHeight="1">
      <c r="A211" s="546"/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50"/>
    </row>
    <row r="212" spans="1:14" ht="12.75" customHeight="1">
      <c r="A212" s="546"/>
      <c r="B212" s="547"/>
      <c r="C212" s="547"/>
      <c r="D212" s="547"/>
      <c r="E212" s="547"/>
      <c r="F212" s="547"/>
      <c r="G212" s="547"/>
      <c r="H212" s="547"/>
      <c r="I212" s="547"/>
      <c r="J212" s="547"/>
      <c r="K212" s="547"/>
      <c r="L212" s="547"/>
      <c r="M212" s="547"/>
      <c r="N212" s="550"/>
    </row>
    <row r="213" spans="1:14" ht="12.75" customHeight="1">
      <c r="A213" s="546"/>
      <c r="B213" s="547"/>
      <c r="C213" s="547"/>
      <c r="D213" s="547"/>
      <c r="E213" s="547"/>
      <c r="F213" s="547"/>
      <c r="G213" s="547"/>
      <c r="H213" s="547"/>
      <c r="I213" s="547"/>
      <c r="J213" s="547"/>
      <c r="K213" s="547"/>
      <c r="L213" s="547"/>
      <c r="M213" s="547"/>
      <c r="N213" s="550"/>
    </row>
    <row r="214" spans="1:14" ht="12.75" customHeight="1">
      <c r="A214" s="546"/>
      <c r="B214" s="547"/>
      <c r="C214" s="547"/>
      <c r="D214" s="547"/>
      <c r="E214" s="547"/>
      <c r="F214" s="547"/>
      <c r="G214" s="547"/>
      <c r="H214" s="547"/>
      <c r="I214" s="547"/>
      <c r="J214" s="547"/>
      <c r="K214" s="547"/>
      <c r="L214" s="547"/>
      <c r="M214" s="547"/>
      <c r="N214" s="550"/>
    </row>
    <row r="215" spans="1:14" ht="12.75" customHeight="1">
      <c r="A215" s="546"/>
      <c r="B215" s="547"/>
      <c r="C215" s="547"/>
      <c r="D215" s="547"/>
      <c r="E215" s="547"/>
      <c r="F215" s="547"/>
      <c r="G215" s="547"/>
      <c r="H215" s="547"/>
      <c r="I215" s="547"/>
      <c r="J215" s="547"/>
      <c r="K215" s="547"/>
      <c r="L215" s="547"/>
      <c r="M215" s="547"/>
      <c r="N215" s="550"/>
    </row>
    <row r="216" spans="1:14" ht="12.75" customHeight="1">
      <c r="A216" s="546"/>
      <c r="B216" s="547"/>
      <c r="C216" s="547"/>
      <c r="D216" s="547"/>
      <c r="E216" s="547"/>
      <c r="F216" s="547"/>
      <c r="G216" s="547"/>
      <c r="H216" s="547"/>
      <c r="I216" s="547"/>
      <c r="J216" s="547"/>
      <c r="K216" s="547"/>
      <c r="L216" s="547"/>
      <c r="M216" s="547"/>
      <c r="N216" s="550"/>
    </row>
    <row r="217" spans="1:14" ht="12.75" customHeight="1">
      <c r="A217" s="546"/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50"/>
    </row>
    <row r="218" spans="1:14" ht="12.75" customHeight="1">
      <c r="A218" s="546"/>
      <c r="B218" s="547"/>
      <c r="C218" s="547"/>
      <c r="D218" s="547"/>
      <c r="E218" s="547"/>
      <c r="F218" s="547"/>
      <c r="G218" s="547"/>
      <c r="H218" s="547"/>
      <c r="I218" s="547"/>
      <c r="J218" s="547"/>
      <c r="K218" s="547"/>
      <c r="L218" s="547"/>
      <c r="M218" s="547"/>
      <c r="N218" s="550"/>
    </row>
    <row r="219" spans="1:14" ht="12.75" customHeight="1">
      <c r="A219" s="546"/>
      <c r="B219" s="547"/>
      <c r="C219" s="547"/>
      <c r="D219" s="547"/>
      <c r="E219" s="547"/>
      <c r="F219" s="547"/>
      <c r="G219" s="547"/>
      <c r="H219" s="547"/>
      <c r="I219" s="547"/>
      <c r="J219" s="547"/>
      <c r="K219" s="547"/>
      <c r="L219" s="547"/>
      <c r="M219" s="547"/>
      <c r="N219" s="550"/>
    </row>
    <row r="220" spans="1:14" ht="12.75" customHeight="1">
      <c r="A220" s="546"/>
      <c r="B220" s="547"/>
      <c r="C220" s="547"/>
      <c r="D220" s="547"/>
      <c r="E220" s="547"/>
      <c r="F220" s="547"/>
      <c r="G220" s="547"/>
      <c r="H220" s="547"/>
      <c r="I220" s="547"/>
      <c r="J220" s="547"/>
      <c r="K220" s="547"/>
      <c r="L220" s="547"/>
      <c r="M220" s="547"/>
      <c r="N220" s="550"/>
    </row>
    <row r="221" spans="1:14" ht="12.75" customHeight="1">
      <c r="A221" s="546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50"/>
    </row>
    <row r="222" spans="1:14" ht="12.75" customHeight="1">
      <c r="A222" s="546"/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50"/>
    </row>
    <row r="223" spans="1:14" ht="12.75" customHeight="1">
      <c r="A223" s="546"/>
      <c r="B223" s="547"/>
      <c r="C223" s="547"/>
      <c r="D223" s="547"/>
      <c r="E223" s="547"/>
      <c r="F223" s="547"/>
      <c r="G223" s="547"/>
      <c r="H223" s="547"/>
      <c r="I223" s="547"/>
      <c r="J223" s="547"/>
      <c r="K223" s="547"/>
      <c r="L223" s="547"/>
      <c r="M223" s="547"/>
      <c r="N223" s="550"/>
    </row>
    <row r="224" spans="1:14" ht="12.75" customHeight="1">
      <c r="A224" s="546"/>
      <c r="B224" s="547"/>
      <c r="C224" s="547"/>
      <c r="D224" s="547"/>
      <c r="E224" s="547"/>
      <c r="F224" s="547"/>
      <c r="G224" s="547"/>
      <c r="H224" s="547"/>
      <c r="I224" s="547"/>
      <c r="J224" s="547"/>
      <c r="K224" s="547"/>
      <c r="L224" s="547"/>
      <c r="M224" s="547"/>
      <c r="N224" s="550"/>
    </row>
    <row r="225" spans="1:14" ht="12.75" customHeight="1">
      <c r="A225" s="546"/>
      <c r="B225" s="547"/>
      <c r="C225" s="547"/>
      <c r="D225" s="547"/>
      <c r="E225" s="547"/>
      <c r="F225" s="547"/>
      <c r="G225" s="547"/>
      <c r="H225" s="547"/>
      <c r="I225" s="547"/>
      <c r="J225" s="547"/>
      <c r="K225" s="547"/>
      <c r="L225" s="547"/>
      <c r="M225" s="547"/>
      <c r="N225" s="550"/>
    </row>
    <row r="226" spans="1:14" ht="12.75" customHeight="1">
      <c r="A226" s="546"/>
      <c r="B226" s="547"/>
      <c r="C226" s="547"/>
      <c r="D226" s="547"/>
      <c r="E226" s="547"/>
      <c r="F226" s="547"/>
      <c r="G226" s="547"/>
      <c r="H226" s="547"/>
      <c r="I226" s="547"/>
      <c r="J226" s="547"/>
      <c r="K226" s="547"/>
      <c r="L226" s="547"/>
      <c r="M226" s="547"/>
      <c r="N226" s="550"/>
    </row>
    <row r="227" spans="1:14" ht="12.75" customHeight="1">
      <c r="A227" s="546"/>
      <c r="B227" s="547"/>
      <c r="C227" s="547"/>
      <c r="D227" s="547"/>
      <c r="E227" s="547"/>
      <c r="F227" s="547"/>
      <c r="G227" s="547"/>
      <c r="H227" s="547"/>
      <c r="I227" s="547"/>
      <c r="J227" s="547"/>
      <c r="K227" s="547"/>
      <c r="L227" s="547"/>
      <c r="M227" s="547"/>
      <c r="N227" s="550"/>
    </row>
    <row r="228" spans="1:14" ht="12.75" customHeight="1">
      <c r="A228" s="546"/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50"/>
    </row>
    <row r="229" spans="1:14" ht="12.75" customHeight="1">
      <c r="A229" s="546"/>
      <c r="B229" s="547"/>
      <c r="C229" s="547"/>
      <c r="D229" s="547"/>
      <c r="E229" s="547"/>
      <c r="F229" s="547"/>
      <c r="G229" s="547"/>
      <c r="H229" s="547"/>
      <c r="I229" s="547"/>
      <c r="J229" s="547"/>
      <c r="K229" s="547"/>
      <c r="L229" s="547"/>
      <c r="M229" s="547"/>
      <c r="N229" s="550"/>
    </row>
    <row r="230" spans="1:14" ht="12.75" customHeight="1">
      <c r="A230" s="546"/>
      <c r="B230" s="547"/>
      <c r="C230" s="547"/>
      <c r="D230" s="547"/>
      <c r="E230" s="547"/>
      <c r="F230" s="547"/>
      <c r="G230" s="547"/>
      <c r="H230" s="547"/>
      <c r="I230" s="547"/>
      <c r="J230" s="547"/>
      <c r="K230" s="547"/>
      <c r="L230" s="547"/>
      <c r="M230" s="547"/>
      <c r="N230" s="550"/>
    </row>
    <row r="231" spans="1:14" ht="12.75" customHeight="1">
      <c r="A231" s="546"/>
      <c r="B231" s="547"/>
      <c r="C231" s="547"/>
      <c r="D231" s="547"/>
      <c r="E231" s="547"/>
      <c r="F231" s="547"/>
      <c r="G231" s="547"/>
      <c r="H231" s="547"/>
      <c r="I231" s="547"/>
      <c r="J231" s="547"/>
      <c r="K231" s="547"/>
      <c r="L231" s="547"/>
      <c r="M231" s="547"/>
      <c r="N231" s="550"/>
    </row>
    <row r="232" spans="1:14" ht="13.5" customHeight="1" thickBot="1">
      <c r="A232" s="571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3"/>
    </row>
    <row r="233" spans="1:14" ht="18" customHeight="1">
      <c r="A233" s="1350" t="s">
        <v>184</v>
      </c>
      <c r="B233" s="1722"/>
      <c r="C233" s="1722"/>
      <c r="D233" s="1722"/>
      <c r="E233" s="1722"/>
      <c r="F233" s="1722"/>
      <c r="G233" s="1722"/>
      <c r="H233" s="1722"/>
      <c r="I233" s="1722"/>
      <c r="J233" s="1722"/>
      <c r="K233" s="1722"/>
      <c r="L233" s="1722"/>
      <c r="M233" s="1722"/>
      <c r="N233" s="1723"/>
    </row>
    <row r="234" spans="1:14" ht="16.5" customHeight="1">
      <c r="A234" s="574"/>
      <c r="B234" s="575"/>
      <c r="C234" s="1351" t="s">
        <v>164</v>
      </c>
      <c r="D234" s="1724"/>
      <c r="E234" s="1724"/>
      <c r="F234" s="1724"/>
      <c r="G234" s="1724"/>
      <c r="H234" s="1724"/>
      <c r="I234" s="548">
        <f>B249</f>
        <v>0</v>
      </c>
      <c r="J234" s="549"/>
      <c r="K234" s="549"/>
      <c r="L234" s="547"/>
      <c r="M234" s="547"/>
      <c r="N234" s="550"/>
    </row>
    <row r="235" spans="1:14" ht="13.5" customHeight="1">
      <c r="A235" s="576"/>
      <c r="B235" s="1349"/>
      <c r="C235" s="1720"/>
      <c r="D235" s="1720"/>
      <c r="E235" s="1721"/>
      <c r="F235" s="552"/>
      <c r="G235" s="552"/>
      <c r="H235" s="547"/>
      <c r="I235" s="559"/>
      <c r="J235" s="577"/>
      <c r="K235" s="559"/>
      <c r="L235" s="547"/>
      <c r="M235" s="578"/>
      <c r="N235" s="550"/>
    </row>
    <row r="236" spans="1:14" ht="86.25" customHeight="1">
      <c r="A236" s="555" t="s">
        <v>165</v>
      </c>
      <c r="B236" s="556" t="s">
        <v>166</v>
      </c>
      <c r="C236" s="556" t="s">
        <v>167</v>
      </c>
      <c r="D236" s="579" t="s">
        <v>185</v>
      </c>
      <c r="E236" s="557" t="s">
        <v>169</v>
      </c>
      <c r="F236" s="547"/>
      <c r="G236" s="558" t="s">
        <v>170</v>
      </c>
      <c r="H236" s="547"/>
      <c r="I236" s="547"/>
      <c r="J236" s="549"/>
      <c r="K236" s="549"/>
      <c r="L236" s="547"/>
      <c r="M236" s="578"/>
      <c r="N236" s="550"/>
    </row>
    <row r="237" spans="1:14" ht="13.5" customHeight="1">
      <c r="A237" s="560">
        <v>601</v>
      </c>
      <c r="B237" s="560"/>
      <c r="C237" s="560"/>
      <c r="D237" s="560"/>
      <c r="E237" s="580"/>
      <c r="F237" s="547"/>
      <c r="G237" s="581" t="e">
        <f t="shared" ref="G237:G249" si="12">(C237+D237)/B237</f>
        <v>#DIV/0!</v>
      </c>
      <c r="H237" s="547" t="s">
        <v>172</v>
      </c>
      <c r="I237" s="547"/>
      <c r="J237" s="1342" t="s">
        <v>186</v>
      </c>
      <c r="K237" s="1720"/>
      <c r="L237" s="1721"/>
      <c r="M237" s="547"/>
      <c r="N237" s="550"/>
    </row>
    <row r="238" spans="1:14" ht="23.25" customHeight="1">
      <c r="A238" s="560">
        <v>602</v>
      </c>
      <c r="B238" s="560"/>
      <c r="C238" s="560"/>
      <c r="D238" s="560"/>
      <c r="E238" s="580"/>
      <c r="F238" s="547"/>
      <c r="G238" s="581" t="e">
        <f t="shared" si="12"/>
        <v>#DIV/0!</v>
      </c>
      <c r="H238" s="547"/>
      <c r="I238" s="547"/>
      <c r="J238" s="582"/>
      <c r="K238" s="583" t="s">
        <v>164</v>
      </c>
      <c r="L238" s="584"/>
      <c r="M238" s="547"/>
      <c r="N238" s="550"/>
    </row>
    <row r="239" spans="1:14" ht="13.5" customHeight="1" thickBot="1">
      <c r="A239" s="560">
        <v>701</v>
      </c>
      <c r="B239" s="560"/>
      <c r="C239" s="560"/>
      <c r="D239" s="560"/>
      <c r="E239" s="580"/>
      <c r="F239" s="547"/>
      <c r="G239" s="581" t="e">
        <f t="shared" si="12"/>
        <v>#DIV/0!</v>
      </c>
      <c r="H239" s="547"/>
      <c r="I239" s="547"/>
      <c r="J239" s="585" t="s">
        <v>174</v>
      </c>
      <c r="K239" s="586">
        <f>B208</f>
        <v>0</v>
      </c>
      <c r="L239" s="587">
        <f>SUM(C208:D208)</f>
        <v>0</v>
      </c>
      <c r="M239" s="547"/>
      <c r="N239" s="550"/>
    </row>
    <row r="240" spans="1:14" ht="13.5" customHeight="1" thickBot="1">
      <c r="A240" s="560">
        <v>702</v>
      </c>
      <c r="B240" s="560"/>
      <c r="C240" s="560"/>
      <c r="D240" s="560"/>
      <c r="E240" s="580"/>
      <c r="F240" s="547"/>
      <c r="G240" s="581" t="e">
        <f t="shared" si="12"/>
        <v>#DIV/0!</v>
      </c>
      <c r="H240" s="547"/>
      <c r="I240" s="547"/>
      <c r="J240" s="588" t="s">
        <v>175</v>
      </c>
      <c r="K240" s="589">
        <f>B249</f>
        <v>0</v>
      </c>
      <c r="L240" s="590">
        <f>SUM(C249:D249)</f>
        <v>0</v>
      </c>
      <c r="M240" s="547"/>
      <c r="N240" s="550"/>
    </row>
    <row r="241" spans="1:14" ht="13.5" customHeight="1" thickBot="1">
      <c r="A241" s="560">
        <v>801</v>
      </c>
      <c r="B241" s="560"/>
      <c r="C241" s="560"/>
      <c r="D241" s="560"/>
      <c r="E241" s="580"/>
      <c r="F241" s="547"/>
      <c r="G241" s="581" t="e">
        <f t="shared" si="12"/>
        <v>#DIV/0!</v>
      </c>
      <c r="H241" s="547"/>
      <c r="I241" s="547"/>
      <c r="J241" s="591" t="s">
        <v>176</v>
      </c>
      <c r="K241" s="592">
        <f t="shared" ref="K241:L241" si="13">SUM(K239:K240)</f>
        <v>0</v>
      </c>
      <c r="L241" s="593">
        <f t="shared" si="13"/>
        <v>0</v>
      </c>
      <c r="M241" s="547"/>
      <c r="N241" s="550"/>
    </row>
    <row r="242" spans="1:14" ht="13.5" customHeight="1" thickBot="1">
      <c r="A242" s="560">
        <v>802</v>
      </c>
      <c r="B242" s="560"/>
      <c r="C242" s="560"/>
      <c r="D242" s="560"/>
      <c r="E242" s="580"/>
      <c r="F242" s="547"/>
      <c r="G242" s="581" t="e">
        <f t="shared" si="12"/>
        <v>#DIV/0!</v>
      </c>
      <c r="H242" s="547"/>
      <c r="I242" s="547"/>
      <c r="J242" s="594"/>
      <c r="K242" s="595"/>
      <c r="L242" s="596"/>
      <c r="M242" s="547"/>
      <c r="N242" s="550"/>
    </row>
    <row r="243" spans="1:14" ht="13.5" customHeight="1" thickBot="1">
      <c r="A243" s="560">
        <v>901</v>
      </c>
      <c r="B243" s="560"/>
      <c r="C243" s="560"/>
      <c r="D243" s="560"/>
      <c r="E243" s="580"/>
      <c r="F243" s="547"/>
      <c r="G243" s="581" t="e">
        <f t="shared" si="12"/>
        <v>#DIV/0!</v>
      </c>
      <c r="H243" s="547"/>
      <c r="I243" s="547"/>
      <c r="J243" s="594"/>
      <c r="K243" s="595"/>
      <c r="L243" s="596"/>
      <c r="M243" s="547"/>
      <c r="N243" s="550"/>
    </row>
    <row r="244" spans="1:14" ht="13.5" customHeight="1" thickBot="1">
      <c r="A244" s="560">
        <v>902</v>
      </c>
      <c r="B244" s="560"/>
      <c r="C244" s="560"/>
      <c r="D244" s="560"/>
      <c r="E244" s="580"/>
      <c r="F244" s="547"/>
      <c r="G244" s="581" t="e">
        <f t="shared" si="12"/>
        <v>#DIV/0!</v>
      </c>
      <c r="H244" s="547"/>
      <c r="I244" s="547"/>
      <c r="J244" s="594"/>
      <c r="K244" s="595"/>
      <c r="L244" s="596"/>
      <c r="M244" s="547"/>
      <c r="N244" s="550"/>
    </row>
    <row r="245" spans="1:14" ht="13.5" customHeight="1" thickBot="1">
      <c r="A245" s="560">
        <v>1001</v>
      </c>
      <c r="B245" s="560"/>
      <c r="C245" s="560"/>
      <c r="D245" s="560"/>
      <c r="E245" s="580"/>
      <c r="F245" s="547"/>
      <c r="G245" s="581" t="e">
        <f t="shared" si="12"/>
        <v>#DIV/0!</v>
      </c>
      <c r="H245" s="547"/>
      <c r="I245" s="547"/>
      <c r="J245" s="594"/>
      <c r="K245" s="595"/>
      <c r="L245" s="596"/>
      <c r="M245" s="547"/>
      <c r="N245" s="550"/>
    </row>
    <row r="246" spans="1:14" ht="13.5" customHeight="1" thickBot="1">
      <c r="A246" s="560">
        <v>1002</v>
      </c>
      <c r="B246" s="560"/>
      <c r="C246" s="560"/>
      <c r="D246" s="560"/>
      <c r="E246" s="580"/>
      <c r="F246" s="547"/>
      <c r="G246" s="581" t="e">
        <f t="shared" si="12"/>
        <v>#DIV/0!</v>
      </c>
      <c r="H246" s="547"/>
      <c r="I246" s="547"/>
      <c r="J246" s="594"/>
      <c r="K246" s="595"/>
      <c r="L246" s="596"/>
      <c r="M246" s="547"/>
      <c r="N246" s="550"/>
    </row>
    <row r="247" spans="1:14" ht="16.5" customHeight="1" thickBot="1">
      <c r="A247" s="560">
        <v>1101</v>
      </c>
      <c r="B247" s="560"/>
      <c r="C247" s="560"/>
      <c r="D247" s="560"/>
      <c r="E247" s="580"/>
      <c r="F247" s="547"/>
      <c r="G247" s="581" t="e">
        <f t="shared" si="12"/>
        <v>#DIV/0!</v>
      </c>
      <c r="H247" s="547"/>
      <c r="I247" s="547"/>
      <c r="J247" s="1343" t="s">
        <v>177</v>
      </c>
      <c r="K247" s="1344"/>
      <c r="L247" s="597" t="e">
        <f>1-(L241/K241)</f>
        <v>#DIV/0!</v>
      </c>
      <c r="M247" s="547"/>
      <c r="N247" s="550"/>
    </row>
    <row r="248" spans="1:14" ht="13.5" customHeight="1" thickBot="1">
      <c r="A248" s="560">
        <v>1102</v>
      </c>
      <c r="B248" s="560"/>
      <c r="C248" s="560"/>
      <c r="D248" s="560"/>
      <c r="E248" s="580"/>
      <c r="F248" s="547"/>
      <c r="G248" s="581" t="e">
        <f t="shared" si="12"/>
        <v>#DIV/0!</v>
      </c>
      <c r="H248" s="547"/>
      <c r="I248" s="547"/>
      <c r="J248" s="598"/>
      <c r="K248" s="599"/>
      <c r="L248" s="600"/>
      <c r="M248" s="547"/>
      <c r="N248" s="550"/>
    </row>
    <row r="249" spans="1:14" ht="16.5" customHeight="1">
      <c r="A249" s="569" t="s">
        <v>57</v>
      </c>
      <c r="B249" s="601">
        <f>SUM(B237:B248)</f>
        <v>0</v>
      </c>
      <c r="C249" s="601">
        <f t="shared" ref="C249:E249" si="14">SUM(C237:C248)</f>
        <v>0</v>
      </c>
      <c r="D249" s="601">
        <f t="shared" si="14"/>
        <v>0</v>
      </c>
      <c r="E249" s="601">
        <f t="shared" si="14"/>
        <v>0</v>
      </c>
      <c r="F249" s="547"/>
      <c r="G249" s="581" t="e">
        <f t="shared" si="12"/>
        <v>#DIV/0!</v>
      </c>
      <c r="H249" s="547"/>
      <c r="I249" s="547"/>
      <c r="J249" s="547"/>
      <c r="K249" s="547"/>
      <c r="L249" s="547"/>
      <c r="M249" s="547"/>
      <c r="N249" s="550"/>
    </row>
    <row r="250" spans="1:14" ht="12.75" customHeight="1">
      <c r="A250" s="546"/>
      <c r="B250" s="547"/>
      <c r="C250" s="547"/>
      <c r="D250" s="547"/>
      <c r="E250" s="547"/>
      <c r="F250" s="547"/>
      <c r="G250" s="547"/>
      <c r="H250" s="547"/>
      <c r="I250" s="547"/>
      <c r="J250" s="547"/>
      <c r="K250" s="547"/>
      <c r="L250" s="547"/>
      <c r="M250" s="547"/>
      <c r="N250" s="550"/>
    </row>
    <row r="251" spans="1:14" ht="12.75" customHeight="1">
      <c r="A251" s="546"/>
      <c r="B251" s="547"/>
      <c r="C251" s="547"/>
      <c r="D251" s="547"/>
      <c r="E251" s="547"/>
      <c r="F251" s="547"/>
      <c r="G251" s="547"/>
      <c r="H251" s="547"/>
      <c r="I251" s="547"/>
      <c r="J251" s="547"/>
      <c r="K251" s="547"/>
      <c r="L251" s="547"/>
      <c r="M251" s="547"/>
      <c r="N251" s="550"/>
    </row>
    <row r="252" spans="1:14" ht="12.75" customHeight="1">
      <c r="A252" s="546"/>
      <c r="B252" s="547"/>
      <c r="C252" s="547"/>
      <c r="D252" s="547"/>
      <c r="E252" s="547"/>
      <c r="F252" s="547"/>
      <c r="G252" s="547"/>
      <c r="H252" s="547"/>
      <c r="I252" s="547"/>
      <c r="J252" s="547"/>
      <c r="K252" s="547"/>
      <c r="L252" s="547"/>
      <c r="M252" s="547"/>
      <c r="N252" s="550"/>
    </row>
    <row r="253" spans="1:14" ht="12.75" customHeight="1">
      <c r="A253" s="546"/>
      <c r="B253" s="547"/>
      <c r="C253" s="547"/>
      <c r="D253" s="547"/>
      <c r="E253" s="547"/>
      <c r="F253" s="547"/>
      <c r="G253" s="547"/>
      <c r="H253" s="547"/>
      <c r="I253" s="547"/>
      <c r="J253" s="547"/>
      <c r="K253" s="547"/>
      <c r="L253" s="547"/>
      <c r="M253" s="547"/>
      <c r="N253" s="550"/>
    </row>
    <row r="254" spans="1:14" ht="12.75" customHeight="1">
      <c r="A254" s="546"/>
      <c r="B254" s="547"/>
      <c r="C254" s="547"/>
      <c r="D254" s="547"/>
      <c r="E254" s="547"/>
      <c r="F254" s="547"/>
      <c r="G254" s="547"/>
      <c r="H254" s="547"/>
      <c r="I254" s="547"/>
      <c r="J254" s="547"/>
      <c r="K254" s="547"/>
      <c r="L254" s="547"/>
      <c r="M254" s="547"/>
      <c r="N254" s="550"/>
    </row>
    <row r="255" spans="1:14" ht="12.75" customHeight="1">
      <c r="A255" s="546"/>
      <c r="B255" s="547"/>
      <c r="C255" s="547"/>
      <c r="D255" s="547"/>
      <c r="E255" s="547"/>
      <c r="F255" s="547"/>
      <c r="G255" s="547"/>
      <c r="H255" s="547"/>
      <c r="I255" s="547"/>
      <c r="J255" s="547"/>
      <c r="K255" s="547"/>
      <c r="L255" s="547"/>
      <c r="M255" s="547"/>
      <c r="N255" s="550"/>
    </row>
    <row r="256" spans="1:14" ht="12.75" customHeight="1">
      <c r="A256" s="546"/>
      <c r="B256" s="547"/>
      <c r="C256" s="547"/>
      <c r="D256" s="547"/>
      <c r="E256" s="547"/>
      <c r="F256" s="547"/>
      <c r="G256" s="547"/>
      <c r="H256" s="547"/>
      <c r="I256" s="547"/>
      <c r="J256" s="547"/>
      <c r="K256" s="547"/>
      <c r="L256" s="547"/>
      <c r="M256" s="547"/>
      <c r="N256" s="550"/>
    </row>
    <row r="257" spans="1:14" ht="12.75" customHeight="1">
      <c r="A257" s="546"/>
      <c r="B257" s="547"/>
      <c r="C257" s="547"/>
      <c r="D257" s="547"/>
      <c r="E257" s="547"/>
      <c r="F257" s="547"/>
      <c r="G257" s="547"/>
      <c r="H257" s="547"/>
      <c r="I257" s="547"/>
      <c r="J257" s="547"/>
      <c r="K257" s="547"/>
      <c r="L257" s="547"/>
      <c r="M257" s="547"/>
      <c r="N257" s="550"/>
    </row>
    <row r="258" spans="1:14" ht="12.75" customHeight="1">
      <c r="A258" s="546"/>
      <c r="B258" s="547"/>
      <c r="C258" s="547"/>
      <c r="D258" s="547"/>
      <c r="E258" s="547"/>
      <c r="F258" s="547"/>
      <c r="G258" s="547"/>
      <c r="H258" s="547"/>
      <c r="I258" s="547"/>
      <c r="J258" s="547"/>
      <c r="K258" s="547"/>
      <c r="L258" s="547"/>
      <c r="M258" s="547"/>
      <c r="N258" s="550"/>
    </row>
    <row r="259" spans="1:14" ht="12.75" customHeight="1">
      <c r="A259" s="546"/>
      <c r="B259" s="547"/>
      <c r="C259" s="547"/>
      <c r="D259" s="547"/>
      <c r="E259" s="547"/>
      <c r="F259" s="547"/>
      <c r="G259" s="547"/>
      <c r="H259" s="547"/>
      <c r="I259" s="547"/>
      <c r="J259" s="547"/>
      <c r="K259" s="547"/>
      <c r="L259" s="547"/>
      <c r="M259" s="547"/>
      <c r="N259" s="550"/>
    </row>
    <row r="260" spans="1:14" ht="12.75" customHeight="1">
      <c r="A260" s="546"/>
      <c r="B260" s="547"/>
      <c r="C260" s="547"/>
      <c r="D260" s="547"/>
      <c r="E260" s="547"/>
      <c r="F260" s="547"/>
      <c r="G260" s="547"/>
      <c r="H260" s="547"/>
      <c r="I260" s="547"/>
      <c r="J260" s="547"/>
      <c r="K260" s="547"/>
      <c r="L260" s="547"/>
      <c r="M260" s="547"/>
      <c r="N260" s="550"/>
    </row>
    <row r="261" spans="1:14" ht="12.75" customHeight="1">
      <c r="A261" s="546"/>
      <c r="B261" s="547"/>
      <c r="C261" s="547"/>
      <c r="D261" s="547"/>
      <c r="E261" s="547"/>
      <c r="F261" s="547"/>
      <c r="G261" s="547"/>
      <c r="H261" s="547"/>
      <c r="I261" s="547"/>
      <c r="J261" s="547"/>
      <c r="K261" s="547"/>
      <c r="L261" s="547"/>
      <c r="M261" s="547"/>
      <c r="N261" s="550"/>
    </row>
    <row r="262" spans="1:14" ht="12.75" customHeight="1">
      <c r="A262" s="546"/>
      <c r="B262" s="547"/>
      <c r="C262" s="547"/>
      <c r="D262" s="547"/>
      <c r="E262" s="547"/>
      <c r="F262" s="547"/>
      <c r="G262" s="547"/>
      <c r="H262" s="547"/>
      <c r="I262" s="547"/>
      <c r="J262" s="547"/>
      <c r="K262" s="547"/>
      <c r="L262" s="547"/>
      <c r="M262" s="547"/>
      <c r="N262" s="550"/>
    </row>
    <row r="263" spans="1:14" ht="12.75" customHeight="1">
      <c r="A263" s="546"/>
      <c r="B263" s="547"/>
      <c r="C263" s="547"/>
      <c r="D263" s="547"/>
      <c r="E263" s="547"/>
      <c r="F263" s="547"/>
      <c r="G263" s="547"/>
      <c r="H263" s="547"/>
      <c r="I263" s="547"/>
      <c r="J263" s="547"/>
      <c r="K263" s="547"/>
      <c r="L263" s="547"/>
      <c r="M263" s="547"/>
      <c r="N263" s="550"/>
    </row>
    <row r="264" spans="1:14" ht="12.75" customHeight="1">
      <c r="A264" s="546"/>
      <c r="B264" s="547"/>
      <c r="C264" s="547"/>
      <c r="D264" s="547"/>
      <c r="E264" s="547"/>
      <c r="F264" s="547"/>
      <c r="G264" s="547"/>
      <c r="H264" s="547"/>
      <c r="I264" s="547"/>
      <c r="J264" s="547"/>
      <c r="K264" s="547"/>
      <c r="L264" s="547"/>
      <c r="M264" s="547"/>
      <c r="N264" s="550"/>
    </row>
    <row r="265" spans="1:14" ht="12.75" customHeight="1">
      <c r="A265" s="546"/>
      <c r="B265" s="547"/>
      <c r="C265" s="547"/>
      <c r="D265" s="547"/>
      <c r="E265" s="547"/>
      <c r="F265" s="547"/>
      <c r="G265" s="547"/>
      <c r="H265" s="547"/>
      <c r="I265" s="547"/>
      <c r="J265" s="547"/>
      <c r="K265" s="547"/>
      <c r="L265" s="547"/>
      <c r="M265" s="547"/>
      <c r="N265" s="550"/>
    </row>
    <row r="266" spans="1:14" ht="12.75" customHeight="1">
      <c r="A266" s="546"/>
      <c r="B266" s="547"/>
      <c r="C266" s="547"/>
      <c r="D266" s="547"/>
      <c r="E266" s="547"/>
      <c r="F266" s="547"/>
      <c r="G266" s="547"/>
      <c r="H266" s="547"/>
      <c r="I266" s="547"/>
      <c r="J266" s="547"/>
      <c r="K266" s="547"/>
      <c r="L266" s="547"/>
      <c r="M266" s="547"/>
      <c r="N266" s="550"/>
    </row>
    <row r="267" spans="1:14" ht="12.75" customHeight="1">
      <c r="A267" s="546"/>
      <c r="B267" s="547"/>
      <c r="C267" s="547"/>
      <c r="D267" s="547"/>
      <c r="E267" s="547"/>
      <c r="F267" s="547"/>
      <c r="G267" s="547"/>
      <c r="H267" s="547"/>
      <c r="I267" s="547"/>
      <c r="J267" s="547"/>
      <c r="K267" s="547"/>
      <c r="L267" s="547"/>
      <c r="M267" s="547"/>
      <c r="N267" s="550"/>
    </row>
    <row r="268" spans="1:14" ht="12.75" customHeight="1">
      <c r="A268" s="546"/>
      <c r="B268" s="547"/>
      <c r="C268" s="547"/>
      <c r="D268" s="547"/>
      <c r="E268" s="547"/>
      <c r="F268" s="547"/>
      <c r="G268" s="547"/>
      <c r="H268" s="547"/>
      <c r="I268" s="547"/>
      <c r="J268" s="547"/>
      <c r="K268" s="547"/>
      <c r="L268" s="547"/>
      <c r="M268" s="547"/>
      <c r="N268" s="550"/>
    </row>
    <row r="269" spans="1:14" ht="12.75" customHeight="1">
      <c r="A269" s="546"/>
      <c r="B269" s="547"/>
      <c r="C269" s="547"/>
      <c r="D269" s="547"/>
      <c r="E269" s="547"/>
      <c r="F269" s="547"/>
      <c r="G269" s="547"/>
      <c r="H269" s="547"/>
      <c r="I269" s="547"/>
      <c r="J269" s="547"/>
      <c r="K269" s="547"/>
      <c r="L269" s="547"/>
      <c r="M269" s="547"/>
      <c r="N269" s="550"/>
    </row>
    <row r="270" spans="1:14" ht="12.75" customHeight="1">
      <c r="A270" s="546"/>
      <c r="B270" s="547"/>
      <c r="C270" s="547"/>
      <c r="D270" s="547"/>
      <c r="E270" s="547"/>
      <c r="F270" s="547"/>
      <c r="G270" s="547"/>
      <c r="H270" s="547"/>
      <c r="I270" s="547"/>
      <c r="J270" s="547"/>
      <c r="K270" s="547"/>
      <c r="L270" s="547"/>
      <c r="M270" s="547"/>
      <c r="N270" s="550"/>
    </row>
    <row r="271" spans="1:14" ht="12.75" customHeight="1">
      <c r="A271" s="546"/>
      <c r="B271" s="547"/>
      <c r="C271" s="547"/>
      <c r="D271" s="547"/>
      <c r="E271" s="547"/>
      <c r="F271" s="547"/>
      <c r="G271" s="547"/>
      <c r="H271" s="547"/>
      <c r="I271" s="547"/>
      <c r="J271" s="547"/>
      <c r="K271" s="547"/>
      <c r="L271" s="547"/>
      <c r="M271" s="547"/>
      <c r="N271" s="550"/>
    </row>
    <row r="272" spans="1:14" ht="12.75" customHeight="1">
      <c r="A272" s="546"/>
      <c r="B272" s="547"/>
      <c r="C272" s="547"/>
      <c r="D272" s="547"/>
      <c r="E272" s="547"/>
      <c r="F272" s="547"/>
      <c r="G272" s="547"/>
      <c r="H272" s="547"/>
      <c r="I272" s="547"/>
      <c r="J272" s="547"/>
      <c r="K272" s="547"/>
      <c r="L272" s="547"/>
      <c r="M272" s="547"/>
      <c r="N272" s="550"/>
    </row>
    <row r="273" spans="1:14" ht="12.75" customHeight="1">
      <c r="A273" s="546"/>
      <c r="B273" s="547"/>
      <c r="C273" s="547"/>
      <c r="D273" s="547"/>
      <c r="E273" s="547"/>
      <c r="F273" s="547"/>
      <c r="G273" s="547"/>
      <c r="H273" s="547"/>
      <c r="I273" s="547"/>
      <c r="J273" s="547"/>
      <c r="K273" s="547"/>
      <c r="L273" s="547"/>
      <c r="M273" s="547"/>
      <c r="N273" s="550"/>
    </row>
    <row r="274" spans="1:14" ht="12.75" customHeight="1">
      <c r="A274" s="546"/>
      <c r="B274" s="547"/>
      <c r="C274" s="547"/>
      <c r="D274" s="547"/>
      <c r="E274" s="547"/>
      <c r="F274" s="547"/>
      <c r="G274" s="547"/>
      <c r="H274" s="547"/>
      <c r="I274" s="547"/>
      <c r="J274" s="547"/>
      <c r="K274" s="547"/>
      <c r="L274" s="547"/>
      <c r="M274" s="547"/>
      <c r="N274" s="550"/>
    </row>
    <row r="275" spans="1:14" ht="12.75" customHeight="1">
      <c r="A275" s="546"/>
      <c r="B275" s="547"/>
      <c r="C275" s="547"/>
      <c r="D275" s="547"/>
      <c r="E275" s="547"/>
      <c r="F275" s="547"/>
      <c r="G275" s="547"/>
      <c r="H275" s="547"/>
      <c r="I275" s="547"/>
      <c r="J275" s="547"/>
      <c r="K275" s="547"/>
      <c r="L275" s="547"/>
      <c r="M275" s="547"/>
      <c r="N275" s="550"/>
    </row>
    <row r="276" spans="1:14" ht="12.75" customHeight="1">
      <c r="A276" s="546"/>
      <c r="B276" s="547"/>
      <c r="C276" s="547"/>
      <c r="D276" s="547"/>
      <c r="E276" s="547"/>
      <c r="F276" s="547"/>
      <c r="G276" s="547"/>
      <c r="H276" s="547"/>
      <c r="I276" s="547"/>
      <c r="J276" s="547"/>
      <c r="K276" s="547"/>
      <c r="L276" s="547"/>
      <c r="M276" s="547"/>
      <c r="N276" s="550"/>
    </row>
    <row r="277" spans="1:14" ht="13.5" customHeight="1" thickBot="1">
      <c r="A277" s="197"/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98"/>
    </row>
    <row r="278" spans="1:14" ht="18.75" customHeight="1" thickBot="1">
      <c r="A278" s="1345" t="s">
        <v>187</v>
      </c>
      <c r="B278" s="1682"/>
      <c r="C278" s="1682"/>
      <c r="D278" s="1682"/>
      <c r="E278" s="1682"/>
      <c r="F278" s="1682"/>
      <c r="G278" s="1682"/>
      <c r="H278" s="1682"/>
      <c r="I278" s="1682"/>
      <c r="J278" s="1682"/>
      <c r="K278" s="1682"/>
      <c r="L278" s="1682"/>
      <c r="M278" s="1682"/>
      <c r="N278" s="1683"/>
    </row>
    <row r="279" spans="1:14" ht="18" customHeight="1">
      <c r="A279" s="1346" t="s">
        <v>188</v>
      </c>
      <c r="B279" s="1725"/>
      <c r="C279" s="1725"/>
      <c r="D279" s="1725"/>
      <c r="E279" s="1725"/>
      <c r="F279" s="1725"/>
      <c r="G279" s="1725"/>
      <c r="H279" s="1725"/>
      <c r="I279" s="1725"/>
      <c r="J279" s="1725"/>
      <c r="K279" s="1725"/>
      <c r="L279" s="1725"/>
      <c r="M279" s="1725"/>
      <c r="N279" s="1726"/>
    </row>
    <row r="280" spans="1:14" ht="16.5" customHeight="1" thickBot="1">
      <c r="A280" s="602"/>
      <c r="B280" s="603"/>
      <c r="C280" s="603"/>
      <c r="D280" s="603"/>
      <c r="E280" s="603"/>
      <c r="F280" s="1347" t="s">
        <v>164</v>
      </c>
      <c r="G280" s="1727"/>
      <c r="H280" s="1727"/>
      <c r="I280" s="604">
        <f>B293</f>
        <v>0</v>
      </c>
      <c r="J280" s="605"/>
      <c r="K280" s="605"/>
      <c r="L280" s="603"/>
      <c r="M280" s="603"/>
      <c r="N280" s="606"/>
    </row>
    <row r="281" spans="1:14" ht="13.5" customHeight="1" thickBot="1">
      <c r="A281" s="607"/>
      <c r="B281" s="1339"/>
      <c r="C281" s="1682"/>
      <c r="D281" s="1682"/>
      <c r="E281" s="1683"/>
      <c r="F281" s="608"/>
      <c r="G281" s="608"/>
      <c r="H281" s="609"/>
      <c r="I281" s="610"/>
      <c r="J281" s="607"/>
      <c r="K281" s="607"/>
      <c r="L281" s="607"/>
      <c r="M281" s="603"/>
      <c r="N281" s="606"/>
    </row>
    <row r="282" spans="1:14" ht="79.5" customHeight="1">
      <c r="A282" s="611" t="s">
        <v>165</v>
      </c>
      <c r="B282" s="612" t="s">
        <v>166</v>
      </c>
      <c r="C282" s="612" t="s">
        <v>167</v>
      </c>
      <c r="D282" s="612" t="s">
        <v>189</v>
      </c>
      <c r="E282" s="613" t="s">
        <v>169</v>
      </c>
      <c r="F282" s="603"/>
      <c r="G282" s="614" t="s">
        <v>170</v>
      </c>
      <c r="H282" s="615"/>
      <c r="I282" s="615"/>
      <c r="J282" s="607"/>
      <c r="K282" s="607"/>
      <c r="L282" s="607"/>
      <c r="M282" s="603"/>
      <c r="N282" s="606"/>
    </row>
    <row r="283" spans="1:14" ht="13.5" customHeight="1">
      <c r="A283" s="616">
        <v>101</v>
      </c>
      <c r="B283" s="617"/>
      <c r="C283" s="617"/>
      <c r="D283" s="617"/>
      <c r="E283" s="617"/>
      <c r="F283" s="603"/>
      <c r="G283" s="618" t="e">
        <f t="shared" ref="G283:G293" si="15">(C283+D283)/B283</f>
        <v>#DIV/0!</v>
      </c>
      <c r="H283" s="619"/>
      <c r="I283" s="620"/>
      <c r="J283" s="607"/>
      <c r="K283" s="607"/>
      <c r="L283" s="607"/>
      <c r="M283" s="621"/>
      <c r="N283" s="606"/>
    </row>
    <row r="284" spans="1:14" ht="13.5" customHeight="1">
      <c r="A284" s="616">
        <v>102</v>
      </c>
      <c r="B284" s="622"/>
      <c r="C284" s="622"/>
      <c r="D284" s="622"/>
      <c r="E284" s="617"/>
      <c r="F284" s="603"/>
      <c r="G284" s="618" t="e">
        <f t="shared" si="15"/>
        <v>#DIV/0!</v>
      </c>
      <c r="H284" s="619"/>
      <c r="I284" s="620"/>
      <c r="J284" s="607"/>
      <c r="K284" s="607"/>
      <c r="L284" s="607"/>
      <c r="M284" s="623"/>
      <c r="N284" s="606"/>
    </row>
    <row r="285" spans="1:14" ht="13.5" customHeight="1">
      <c r="A285" s="616">
        <v>201</v>
      </c>
      <c r="B285" s="622"/>
      <c r="C285" s="622"/>
      <c r="D285" s="622"/>
      <c r="E285" s="617"/>
      <c r="F285" s="603"/>
      <c r="G285" s="618" t="e">
        <f t="shared" si="15"/>
        <v>#DIV/0!</v>
      </c>
      <c r="H285" s="624"/>
      <c r="I285" s="620"/>
      <c r="J285" s="607"/>
      <c r="K285" s="607"/>
      <c r="L285" s="607"/>
      <c r="M285" s="623"/>
      <c r="N285" s="606"/>
    </row>
    <row r="286" spans="1:14" ht="13.5" customHeight="1">
      <c r="A286" s="616">
        <v>202</v>
      </c>
      <c r="B286" s="622"/>
      <c r="C286" s="622"/>
      <c r="D286" s="622"/>
      <c r="E286" s="617"/>
      <c r="F286" s="625"/>
      <c r="G286" s="618" t="e">
        <f t="shared" si="15"/>
        <v>#DIV/0!</v>
      </c>
      <c r="H286" s="624"/>
      <c r="I286" s="620"/>
      <c r="J286" s="607"/>
      <c r="K286" s="607"/>
      <c r="L286" s="607"/>
      <c r="M286" s="623"/>
      <c r="N286" s="606"/>
    </row>
    <row r="287" spans="1:14" ht="13.5" customHeight="1">
      <c r="A287" s="616">
        <v>301</v>
      </c>
      <c r="B287" s="622"/>
      <c r="C287" s="622"/>
      <c r="D287" s="622"/>
      <c r="E287" s="617"/>
      <c r="F287" s="603"/>
      <c r="G287" s="618" t="e">
        <f t="shared" si="15"/>
        <v>#DIV/0!</v>
      </c>
      <c r="H287" s="624"/>
      <c r="I287" s="620"/>
      <c r="J287" s="607"/>
      <c r="K287" s="607"/>
      <c r="L287" s="607"/>
      <c r="M287" s="623"/>
      <c r="N287" s="606"/>
    </row>
    <row r="288" spans="1:14" ht="13.5" customHeight="1">
      <c r="A288" s="616">
        <v>302</v>
      </c>
      <c r="B288" s="622"/>
      <c r="C288" s="622"/>
      <c r="D288" s="622"/>
      <c r="E288" s="617"/>
      <c r="F288" s="603"/>
      <c r="G288" s="618" t="e">
        <f t="shared" si="15"/>
        <v>#DIV/0!</v>
      </c>
      <c r="H288" s="624"/>
      <c r="I288" s="620"/>
      <c r="J288" s="607"/>
      <c r="K288" s="607"/>
      <c r="L288" s="607"/>
      <c r="M288" s="623"/>
      <c r="N288" s="606"/>
    </row>
    <row r="289" spans="1:14" ht="13.5" customHeight="1">
      <c r="A289" s="616">
        <v>401</v>
      </c>
      <c r="B289" s="622"/>
      <c r="C289" s="622"/>
      <c r="D289" s="622"/>
      <c r="E289" s="617"/>
      <c r="F289" s="603"/>
      <c r="G289" s="618" t="e">
        <f t="shared" si="15"/>
        <v>#DIV/0!</v>
      </c>
      <c r="H289" s="624"/>
      <c r="I289" s="620"/>
      <c r="J289" s="607"/>
      <c r="K289" s="607"/>
      <c r="L289" s="607"/>
      <c r="M289" s="623"/>
      <c r="N289" s="606"/>
    </row>
    <row r="290" spans="1:14" ht="13.5" customHeight="1">
      <c r="A290" s="616">
        <v>402</v>
      </c>
      <c r="B290" s="622"/>
      <c r="C290" s="622"/>
      <c r="D290" s="622"/>
      <c r="E290" s="617"/>
      <c r="F290" s="603"/>
      <c r="G290" s="618" t="e">
        <f t="shared" si="15"/>
        <v>#DIV/0!</v>
      </c>
      <c r="H290" s="624"/>
      <c r="I290" s="620"/>
      <c r="J290" s="607"/>
      <c r="K290" s="607"/>
      <c r="L290" s="607"/>
      <c r="M290" s="623"/>
      <c r="N290" s="606"/>
    </row>
    <row r="291" spans="1:14" ht="13.5" customHeight="1">
      <c r="A291" s="616">
        <v>501</v>
      </c>
      <c r="B291" s="622"/>
      <c r="C291" s="622"/>
      <c r="D291" s="622"/>
      <c r="E291" s="617"/>
      <c r="F291" s="603"/>
      <c r="G291" s="618" t="e">
        <f t="shared" si="15"/>
        <v>#DIV/0!</v>
      </c>
      <c r="H291" s="624"/>
      <c r="I291" s="620"/>
      <c r="J291" s="607"/>
      <c r="K291" s="607"/>
      <c r="L291" s="607"/>
      <c r="M291" s="623"/>
      <c r="N291" s="606"/>
    </row>
    <row r="292" spans="1:14" ht="13.5" customHeight="1">
      <c r="A292" s="616">
        <v>502</v>
      </c>
      <c r="B292" s="622"/>
      <c r="C292" s="622"/>
      <c r="D292" s="622"/>
      <c r="E292" s="617"/>
      <c r="F292" s="603"/>
      <c r="G292" s="618" t="e">
        <f t="shared" si="15"/>
        <v>#DIV/0!</v>
      </c>
      <c r="H292" s="624"/>
      <c r="I292" s="620"/>
      <c r="J292" s="607"/>
      <c r="K292" s="607"/>
      <c r="L292" s="607"/>
      <c r="M292" s="623"/>
      <c r="N292" s="606"/>
    </row>
    <row r="293" spans="1:14" ht="16.5" customHeight="1">
      <c r="A293" s="626" t="s">
        <v>57</v>
      </c>
      <c r="B293" s="627">
        <f t="shared" ref="B293:E293" si="16">SUM(B283:B292)</f>
        <v>0</v>
      </c>
      <c r="C293" s="627">
        <f t="shared" si="16"/>
        <v>0</v>
      </c>
      <c r="D293" s="627">
        <f t="shared" si="16"/>
        <v>0</v>
      </c>
      <c r="E293" s="627">
        <f t="shared" si="16"/>
        <v>0</v>
      </c>
      <c r="F293" s="603"/>
      <c r="G293" s="618" t="e">
        <f t="shared" si="15"/>
        <v>#DIV/0!</v>
      </c>
      <c r="H293" s="624"/>
      <c r="I293" s="620"/>
      <c r="J293" s="607"/>
      <c r="K293" s="607"/>
      <c r="L293" s="607"/>
      <c r="M293" s="603"/>
      <c r="N293" s="606"/>
    </row>
    <row r="294" spans="1:14" ht="12.75" customHeight="1">
      <c r="A294" s="607"/>
      <c r="B294" s="607"/>
      <c r="C294" s="607"/>
      <c r="D294" s="607"/>
      <c r="E294" s="607"/>
      <c r="F294" s="603"/>
      <c r="G294" s="603"/>
      <c r="H294" s="603"/>
      <c r="I294" s="603"/>
      <c r="J294" s="607"/>
      <c r="K294" s="607"/>
      <c r="L294" s="607"/>
      <c r="M294" s="603"/>
      <c r="N294" s="606"/>
    </row>
    <row r="295" spans="1:14" ht="12.75" customHeight="1">
      <c r="A295" s="602"/>
      <c r="B295" s="603"/>
      <c r="C295" s="603"/>
      <c r="D295" s="603"/>
      <c r="E295" s="603"/>
      <c r="F295" s="603"/>
      <c r="G295" s="603"/>
      <c r="H295" s="603"/>
      <c r="I295" s="603"/>
      <c r="J295" s="603"/>
      <c r="K295" s="603"/>
      <c r="L295" s="603"/>
      <c r="M295" s="603"/>
      <c r="N295" s="606"/>
    </row>
    <row r="296" spans="1:14" ht="12.75" customHeight="1">
      <c r="A296" s="602"/>
      <c r="B296" s="603"/>
      <c r="C296" s="603"/>
      <c r="D296" s="603"/>
      <c r="E296" s="603"/>
      <c r="F296" s="603"/>
      <c r="G296" s="603"/>
      <c r="H296" s="603"/>
      <c r="I296" s="603"/>
      <c r="J296" s="603"/>
      <c r="K296" s="603"/>
      <c r="L296" s="603"/>
      <c r="M296" s="603"/>
      <c r="N296" s="606"/>
    </row>
    <row r="297" spans="1:14" ht="12.75" customHeight="1">
      <c r="A297" s="602"/>
      <c r="B297" s="603"/>
      <c r="C297" s="603"/>
      <c r="D297" s="603"/>
      <c r="E297" s="603"/>
      <c r="F297" s="603"/>
      <c r="G297" s="603"/>
      <c r="H297" s="603"/>
      <c r="I297" s="603"/>
      <c r="J297" s="603"/>
      <c r="K297" s="603"/>
      <c r="L297" s="603"/>
      <c r="M297" s="603"/>
      <c r="N297" s="606"/>
    </row>
    <row r="298" spans="1:14" ht="12.75" customHeight="1">
      <c r="A298" s="602"/>
      <c r="B298" s="603"/>
      <c r="C298" s="603"/>
      <c r="D298" s="603"/>
      <c r="E298" s="603"/>
      <c r="F298" s="603"/>
      <c r="G298" s="603"/>
      <c r="H298" s="603"/>
      <c r="I298" s="603"/>
      <c r="J298" s="603"/>
      <c r="K298" s="603"/>
      <c r="L298" s="603"/>
      <c r="M298" s="603"/>
      <c r="N298" s="606"/>
    </row>
    <row r="299" spans="1:14" ht="12.75" customHeight="1">
      <c r="A299" s="602"/>
      <c r="B299" s="603"/>
      <c r="C299" s="603"/>
      <c r="D299" s="603"/>
      <c r="E299" s="603"/>
      <c r="F299" s="603"/>
      <c r="G299" s="603"/>
      <c r="H299" s="603"/>
      <c r="I299" s="603"/>
      <c r="J299" s="603"/>
      <c r="K299" s="603"/>
      <c r="L299" s="603"/>
      <c r="M299" s="603"/>
      <c r="N299" s="606"/>
    </row>
    <row r="300" spans="1:14" ht="12.75" customHeight="1">
      <c r="A300" s="602"/>
      <c r="B300" s="603"/>
      <c r="C300" s="603"/>
      <c r="D300" s="603"/>
      <c r="E300" s="603"/>
      <c r="F300" s="603"/>
      <c r="G300" s="603"/>
      <c r="H300" s="603"/>
      <c r="I300" s="603"/>
      <c r="J300" s="603"/>
      <c r="K300" s="603"/>
      <c r="L300" s="603"/>
      <c r="M300" s="603"/>
      <c r="N300" s="606"/>
    </row>
    <row r="301" spans="1:14" ht="12.75" customHeight="1">
      <c r="A301" s="602"/>
      <c r="B301" s="603"/>
      <c r="C301" s="603"/>
      <c r="D301" s="603"/>
      <c r="E301" s="603"/>
      <c r="F301" s="603"/>
      <c r="G301" s="603"/>
      <c r="H301" s="603"/>
      <c r="I301" s="603"/>
      <c r="J301" s="603"/>
      <c r="K301" s="603"/>
      <c r="L301" s="603"/>
      <c r="M301" s="603"/>
      <c r="N301" s="606"/>
    </row>
    <row r="302" spans="1:14" ht="12.75" customHeight="1">
      <c r="A302" s="602"/>
      <c r="B302" s="603"/>
      <c r="C302" s="603"/>
      <c r="D302" s="603"/>
      <c r="E302" s="603"/>
      <c r="F302" s="603"/>
      <c r="G302" s="603"/>
      <c r="H302" s="603"/>
      <c r="I302" s="603"/>
      <c r="J302" s="603"/>
      <c r="K302" s="603"/>
      <c r="L302" s="603"/>
      <c r="M302" s="603"/>
      <c r="N302" s="606"/>
    </row>
    <row r="303" spans="1:14" ht="12.75" customHeight="1">
      <c r="A303" s="602"/>
      <c r="B303" s="603"/>
      <c r="C303" s="603"/>
      <c r="D303" s="603"/>
      <c r="E303" s="603"/>
      <c r="F303" s="603"/>
      <c r="G303" s="603"/>
      <c r="H303" s="603"/>
      <c r="I303" s="603"/>
      <c r="J303" s="603"/>
      <c r="K303" s="603"/>
      <c r="L303" s="603"/>
      <c r="M303" s="603"/>
      <c r="N303" s="606"/>
    </row>
    <row r="304" spans="1:14" ht="12.75" customHeight="1">
      <c r="A304" s="602"/>
      <c r="B304" s="603"/>
      <c r="C304" s="603"/>
      <c r="D304" s="603"/>
      <c r="E304" s="603"/>
      <c r="F304" s="603"/>
      <c r="G304" s="603"/>
      <c r="H304" s="603"/>
      <c r="I304" s="603"/>
      <c r="J304" s="603"/>
      <c r="K304" s="603"/>
      <c r="L304" s="603"/>
      <c r="M304" s="603"/>
      <c r="N304" s="606"/>
    </row>
    <row r="305" spans="1:14" ht="12.75" customHeight="1">
      <c r="A305" s="602"/>
      <c r="B305" s="603"/>
      <c r="C305" s="603"/>
      <c r="D305" s="603"/>
      <c r="E305" s="603"/>
      <c r="F305" s="603"/>
      <c r="G305" s="603"/>
      <c r="H305" s="603"/>
      <c r="I305" s="603"/>
      <c r="J305" s="603"/>
      <c r="K305" s="603"/>
      <c r="L305" s="603"/>
      <c r="M305" s="603"/>
      <c r="N305" s="606"/>
    </row>
    <row r="306" spans="1:14" ht="12.75" customHeight="1">
      <c r="A306" s="602"/>
      <c r="B306" s="603"/>
      <c r="C306" s="603"/>
      <c r="D306" s="603"/>
      <c r="E306" s="603"/>
      <c r="F306" s="603"/>
      <c r="G306" s="603"/>
      <c r="H306" s="603"/>
      <c r="I306" s="603"/>
      <c r="J306" s="603"/>
      <c r="K306" s="603"/>
      <c r="L306" s="603"/>
      <c r="M306" s="603"/>
      <c r="N306" s="606"/>
    </row>
    <row r="307" spans="1:14" ht="12.75" customHeight="1">
      <c r="A307" s="602"/>
      <c r="B307" s="603"/>
      <c r="C307" s="603"/>
      <c r="D307" s="603"/>
      <c r="E307" s="603"/>
      <c r="F307" s="603"/>
      <c r="G307" s="603"/>
      <c r="H307" s="603"/>
      <c r="I307" s="603"/>
      <c r="J307" s="603"/>
      <c r="K307" s="603"/>
      <c r="L307" s="603"/>
      <c r="M307" s="603"/>
      <c r="N307" s="606"/>
    </row>
    <row r="308" spans="1:14" ht="12.75" customHeight="1">
      <c r="A308" s="602"/>
      <c r="B308" s="603"/>
      <c r="C308" s="603"/>
      <c r="D308" s="603"/>
      <c r="E308" s="603"/>
      <c r="F308" s="603"/>
      <c r="G308" s="603"/>
      <c r="H308" s="603"/>
      <c r="I308" s="603"/>
      <c r="J308" s="603"/>
      <c r="K308" s="603"/>
      <c r="L308" s="603"/>
      <c r="M308" s="603"/>
      <c r="N308" s="606"/>
    </row>
    <row r="309" spans="1:14" ht="12.75" customHeight="1">
      <c r="A309" s="602"/>
      <c r="B309" s="603"/>
      <c r="C309" s="603"/>
      <c r="D309" s="603"/>
      <c r="E309" s="603"/>
      <c r="F309" s="603"/>
      <c r="G309" s="603"/>
      <c r="H309" s="603"/>
      <c r="I309" s="603"/>
      <c r="J309" s="603"/>
      <c r="K309" s="603"/>
      <c r="L309" s="603"/>
      <c r="M309" s="603"/>
      <c r="N309" s="606"/>
    </row>
    <row r="310" spans="1:14" ht="12.75" customHeight="1">
      <c r="A310" s="602"/>
      <c r="B310" s="603"/>
      <c r="C310" s="603"/>
      <c r="D310" s="603"/>
      <c r="E310" s="603"/>
      <c r="F310" s="603"/>
      <c r="G310" s="603"/>
      <c r="H310" s="603"/>
      <c r="I310" s="603"/>
      <c r="J310" s="603"/>
      <c r="K310" s="603"/>
      <c r="L310" s="603"/>
      <c r="M310" s="603"/>
      <c r="N310" s="606"/>
    </row>
    <row r="311" spans="1:14" ht="12.75" customHeight="1">
      <c r="A311" s="602"/>
      <c r="B311" s="603"/>
      <c r="C311" s="603"/>
      <c r="D311" s="603"/>
      <c r="E311" s="603"/>
      <c r="F311" s="603"/>
      <c r="G311" s="603"/>
      <c r="H311" s="603"/>
      <c r="I311" s="603"/>
      <c r="J311" s="603"/>
      <c r="K311" s="603"/>
      <c r="L311" s="603"/>
      <c r="M311" s="603"/>
      <c r="N311" s="606"/>
    </row>
    <row r="312" spans="1:14" ht="12.75" customHeight="1">
      <c r="A312" s="602"/>
      <c r="B312" s="603"/>
      <c r="C312" s="603"/>
      <c r="D312" s="603"/>
      <c r="E312" s="603"/>
      <c r="F312" s="603"/>
      <c r="G312" s="603"/>
      <c r="H312" s="603"/>
      <c r="I312" s="603"/>
      <c r="J312" s="603"/>
      <c r="K312" s="603"/>
      <c r="L312" s="603"/>
      <c r="M312" s="603"/>
      <c r="N312" s="606"/>
    </row>
    <row r="313" spans="1:14" ht="12.75" customHeight="1">
      <c r="A313" s="602"/>
      <c r="B313" s="603"/>
      <c r="C313" s="603"/>
      <c r="D313" s="603"/>
      <c r="E313" s="603"/>
      <c r="F313" s="603"/>
      <c r="G313" s="603"/>
      <c r="H313" s="603"/>
      <c r="I313" s="603"/>
      <c r="J313" s="603"/>
      <c r="K313" s="603"/>
      <c r="L313" s="603"/>
      <c r="M313" s="603"/>
      <c r="N313" s="606"/>
    </row>
    <row r="314" spans="1:14" ht="12.75" customHeight="1">
      <c r="A314" s="602"/>
      <c r="B314" s="603"/>
      <c r="C314" s="603"/>
      <c r="D314" s="603"/>
      <c r="E314" s="603"/>
      <c r="F314" s="603"/>
      <c r="G314" s="603"/>
      <c r="H314" s="603"/>
      <c r="I314" s="603"/>
      <c r="J314" s="603"/>
      <c r="K314" s="603"/>
      <c r="L314" s="603"/>
      <c r="M314" s="603"/>
      <c r="N314" s="606"/>
    </row>
    <row r="315" spans="1:14" ht="12.75" customHeight="1">
      <c r="A315" s="602"/>
      <c r="B315" s="603"/>
      <c r="C315" s="603"/>
      <c r="D315" s="603"/>
      <c r="E315" s="603"/>
      <c r="F315" s="603"/>
      <c r="G315" s="603"/>
      <c r="H315" s="603"/>
      <c r="I315" s="603"/>
      <c r="J315" s="603"/>
      <c r="K315" s="603"/>
      <c r="L315" s="603"/>
      <c r="M315" s="603"/>
      <c r="N315" s="606"/>
    </row>
    <row r="316" spans="1:14" ht="12.75" customHeight="1">
      <c r="A316" s="602"/>
      <c r="B316" s="603"/>
      <c r="C316" s="603"/>
      <c r="D316" s="603"/>
      <c r="E316" s="603"/>
      <c r="F316" s="603"/>
      <c r="G316" s="603"/>
      <c r="H316" s="603"/>
      <c r="I316" s="603"/>
      <c r="J316" s="603"/>
      <c r="K316" s="603"/>
      <c r="L316" s="603"/>
      <c r="M316" s="603"/>
      <c r="N316" s="606"/>
    </row>
    <row r="317" spans="1:14" ht="13.5" customHeight="1" thickBot="1">
      <c r="A317" s="602"/>
      <c r="B317" s="603"/>
      <c r="C317" s="603"/>
      <c r="D317" s="603"/>
      <c r="E317" s="603"/>
      <c r="F317" s="603"/>
      <c r="G317" s="603"/>
      <c r="H317" s="603"/>
      <c r="I317" s="603"/>
      <c r="J317" s="603"/>
      <c r="K317" s="603"/>
      <c r="L317" s="603"/>
      <c r="M317" s="603"/>
      <c r="N317" s="606"/>
    </row>
    <row r="318" spans="1:14" ht="18" customHeight="1">
      <c r="A318" s="1340" t="s">
        <v>190</v>
      </c>
      <c r="B318" s="1728"/>
      <c r="C318" s="1728"/>
      <c r="D318" s="1728"/>
      <c r="E318" s="1728"/>
      <c r="F318" s="1728"/>
      <c r="G318" s="1728"/>
      <c r="H318" s="1728"/>
      <c r="I318" s="1728"/>
      <c r="J318" s="1728"/>
      <c r="K318" s="1728"/>
      <c r="L318" s="1728"/>
      <c r="M318" s="1728"/>
      <c r="N318" s="1729"/>
    </row>
    <row r="319" spans="1:14" ht="16.5" customHeight="1" thickBot="1">
      <c r="A319" s="628"/>
      <c r="B319" s="629"/>
      <c r="C319" s="1341" t="s">
        <v>164</v>
      </c>
      <c r="D319" s="1727"/>
      <c r="E319" s="1727"/>
      <c r="F319" s="1727"/>
      <c r="G319" s="1727"/>
      <c r="H319" s="1727"/>
      <c r="I319" s="604">
        <f>B334</f>
        <v>0</v>
      </c>
      <c r="J319" s="605"/>
      <c r="K319" s="605"/>
      <c r="L319" s="603"/>
      <c r="M319" s="603"/>
      <c r="N319" s="630"/>
    </row>
    <row r="320" spans="1:14" ht="13.5" customHeight="1" thickBot="1">
      <c r="A320" s="631"/>
      <c r="B320" s="1339"/>
      <c r="C320" s="1682"/>
      <c r="D320" s="1682"/>
      <c r="E320" s="1683"/>
      <c r="F320" s="608"/>
      <c r="G320" s="608"/>
      <c r="H320" s="603"/>
      <c r="I320" s="615"/>
      <c r="J320" s="632"/>
      <c r="K320" s="615"/>
      <c r="L320" s="603"/>
      <c r="M320" s="633"/>
      <c r="N320" s="630"/>
    </row>
    <row r="321" spans="1:14" ht="79.5" customHeight="1" thickBot="1">
      <c r="A321" s="634" t="s">
        <v>165</v>
      </c>
      <c r="B321" s="612" t="s">
        <v>166</v>
      </c>
      <c r="C321" s="612" t="s">
        <v>167</v>
      </c>
      <c r="D321" s="612" t="s">
        <v>189</v>
      </c>
      <c r="E321" s="613" t="s">
        <v>169</v>
      </c>
      <c r="F321" s="603"/>
      <c r="G321" s="614" t="s">
        <v>170</v>
      </c>
      <c r="H321" s="603"/>
      <c r="I321" s="603"/>
      <c r="J321" s="605"/>
      <c r="K321" s="605"/>
      <c r="L321" s="603"/>
      <c r="M321" s="633"/>
      <c r="N321" s="630"/>
    </row>
    <row r="322" spans="1:14" ht="13.5" customHeight="1" thickBot="1">
      <c r="A322" s="635">
        <v>601</v>
      </c>
      <c r="B322" s="617"/>
      <c r="C322" s="617"/>
      <c r="D322" s="617"/>
      <c r="E322" s="636"/>
      <c r="F322" s="603"/>
      <c r="G322" s="637" t="e">
        <f t="shared" ref="G322:G334" si="17">(C322+D322)/B322</f>
        <v>#DIV/0!</v>
      </c>
      <c r="H322" s="603" t="s">
        <v>172</v>
      </c>
      <c r="I322" s="603"/>
      <c r="J322" s="1337" t="s">
        <v>173</v>
      </c>
      <c r="K322" s="1682"/>
      <c r="L322" s="1683"/>
      <c r="M322" s="603"/>
      <c r="N322" s="630"/>
    </row>
    <row r="323" spans="1:14" ht="23.25" customHeight="1" thickBot="1">
      <c r="A323" s="635">
        <v>602</v>
      </c>
      <c r="B323" s="622"/>
      <c r="C323" s="622"/>
      <c r="D323" s="617"/>
      <c r="E323" s="636"/>
      <c r="F323" s="603"/>
      <c r="G323" s="637" t="e">
        <f t="shared" si="17"/>
        <v>#DIV/0!</v>
      </c>
      <c r="H323" s="603"/>
      <c r="I323" s="603"/>
      <c r="J323" s="638"/>
      <c r="K323" s="639" t="s">
        <v>164</v>
      </c>
      <c r="L323" s="640"/>
      <c r="M323" s="603"/>
      <c r="N323" s="630"/>
    </row>
    <row r="324" spans="1:14" ht="13.5" customHeight="1" thickBot="1">
      <c r="A324" s="635">
        <v>701</v>
      </c>
      <c r="B324" s="622"/>
      <c r="C324" s="622"/>
      <c r="D324" s="617"/>
      <c r="E324" s="636"/>
      <c r="F324" s="603"/>
      <c r="G324" s="637" t="e">
        <f t="shared" si="17"/>
        <v>#DIV/0!</v>
      </c>
      <c r="H324" s="603"/>
      <c r="I324" s="603"/>
      <c r="J324" s="641" t="s">
        <v>174</v>
      </c>
      <c r="K324" s="642">
        <f>B293</f>
        <v>0</v>
      </c>
      <c r="L324" s="643">
        <f>SUM(C293:D293)</f>
        <v>0</v>
      </c>
      <c r="M324" s="603"/>
      <c r="N324" s="630"/>
    </row>
    <row r="325" spans="1:14" ht="13.5" customHeight="1" thickBot="1">
      <c r="A325" s="635">
        <v>702</v>
      </c>
      <c r="B325" s="622"/>
      <c r="C325" s="622"/>
      <c r="D325" s="617"/>
      <c r="E325" s="636"/>
      <c r="F325" s="603"/>
      <c r="G325" s="637" t="e">
        <f t="shared" si="17"/>
        <v>#DIV/0!</v>
      </c>
      <c r="H325" s="603"/>
      <c r="I325" s="603"/>
      <c r="J325" s="644" t="s">
        <v>175</v>
      </c>
      <c r="K325" s="645">
        <f>B334</f>
        <v>0</v>
      </c>
      <c r="L325" s="646">
        <f>SUM(C334:D334)</f>
        <v>0</v>
      </c>
      <c r="M325" s="603"/>
      <c r="N325" s="630"/>
    </row>
    <row r="326" spans="1:14" ht="13.5" customHeight="1" thickBot="1">
      <c r="A326" s="635">
        <v>801</v>
      </c>
      <c r="B326" s="622"/>
      <c r="C326" s="622"/>
      <c r="D326" s="617"/>
      <c r="E326" s="636"/>
      <c r="F326" s="603"/>
      <c r="G326" s="637" t="e">
        <f t="shared" si="17"/>
        <v>#DIV/0!</v>
      </c>
      <c r="H326" s="603"/>
      <c r="I326" s="603"/>
      <c r="J326" s="647" t="s">
        <v>176</v>
      </c>
      <c r="K326" s="648">
        <f t="shared" ref="K326:L326" si="18">SUM(K324:K325)</f>
        <v>0</v>
      </c>
      <c r="L326" s="649">
        <f t="shared" si="18"/>
        <v>0</v>
      </c>
      <c r="M326" s="603"/>
      <c r="N326" s="630"/>
    </row>
    <row r="327" spans="1:14" ht="13.5" customHeight="1" thickBot="1">
      <c r="A327" s="635">
        <v>802</v>
      </c>
      <c r="B327" s="622"/>
      <c r="C327" s="622"/>
      <c r="D327" s="617"/>
      <c r="E327" s="636"/>
      <c r="F327" s="603"/>
      <c r="G327" s="637" t="e">
        <f t="shared" si="17"/>
        <v>#DIV/0!</v>
      </c>
      <c r="H327" s="603"/>
      <c r="I327" s="603"/>
      <c r="J327" s="650"/>
      <c r="K327" s="651"/>
      <c r="L327" s="652"/>
      <c r="M327" s="603"/>
      <c r="N327" s="630"/>
    </row>
    <row r="328" spans="1:14" ht="16.5" customHeight="1" thickBot="1">
      <c r="A328" s="635">
        <v>901</v>
      </c>
      <c r="B328" s="622"/>
      <c r="C328" s="622"/>
      <c r="D328" s="617"/>
      <c r="E328" s="636"/>
      <c r="F328" s="603"/>
      <c r="G328" s="637" t="e">
        <f t="shared" si="17"/>
        <v>#DIV/0!</v>
      </c>
      <c r="H328" s="603"/>
      <c r="I328" s="603"/>
      <c r="J328" s="1338" t="s">
        <v>177</v>
      </c>
      <c r="K328" s="1683"/>
      <c r="L328" s="653" t="e">
        <f>1-(L326/K326)</f>
        <v>#DIV/0!</v>
      </c>
      <c r="M328" s="603"/>
      <c r="N328" s="630"/>
    </row>
    <row r="329" spans="1:14" ht="13.5" customHeight="1" thickBot="1">
      <c r="A329" s="635">
        <v>902</v>
      </c>
      <c r="B329" s="617"/>
      <c r="C329" s="622"/>
      <c r="D329" s="617"/>
      <c r="E329" s="636"/>
      <c r="F329" s="603"/>
      <c r="G329" s="637" t="e">
        <f t="shared" si="17"/>
        <v>#DIV/0!</v>
      </c>
      <c r="H329" s="603"/>
      <c r="I329" s="603"/>
      <c r="J329" s="654"/>
      <c r="K329" s="655"/>
      <c r="L329" s="656"/>
      <c r="M329" s="603"/>
      <c r="N329" s="630"/>
    </row>
    <row r="330" spans="1:14" ht="13.5" customHeight="1" thickBot="1">
      <c r="A330" s="635">
        <v>1001</v>
      </c>
      <c r="B330" s="617"/>
      <c r="C330" s="617"/>
      <c r="D330" s="617"/>
      <c r="E330" s="636"/>
      <c r="F330" s="603"/>
      <c r="G330" s="637" t="e">
        <f t="shared" si="17"/>
        <v>#DIV/0!</v>
      </c>
      <c r="H330" s="603"/>
      <c r="I330" s="603"/>
      <c r="J330" s="654"/>
      <c r="K330" s="655"/>
      <c r="L330" s="655"/>
      <c r="M330" s="603"/>
      <c r="N330" s="630"/>
    </row>
    <row r="331" spans="1:14" ht="13.5" customHeight="1" thickBot="1">
      <c r="A331" s="635">
        <v>1002</v>
      </c>
      <c r="B331" s="617"/>
      <c r="C331" s="617"/>
      <c r="D331" s="617"/>
      <c r="E331" s="636"/>
      <c r="F331" s="603"/>
      <c r="G331" s="637" t="e">
        <f t="shared" si="17"/>
        <v>#DIV/0!</v>
      </c>
      <c r="H331" s="603"/>
      <c r="I331" s="603"/>
      <c r="J331" s="654"/>
      <c r="K331" s="655"/>
      <c r="L331" s="655"/>
      <c r="M331" s="603"/>
      <c r="N331" s="630"/>
    </row>
    <row r="332" spans="1:14" ht="13.5" customHeight="1" thickBot="1">
      <c r="A332" s="635">
        <v>1101</v>
      </c>
      <c r="B332" s="617"/>
      <c r="C332" s="617"/>
      <c r="D332" s="617"/>
      <c r="E332" s="636"/>
      <c r="F332" s="603"/>
      <c r="G332" s="637" t="e">
        <f t="shared" si="17"/>
        <v>#DIV/0!</v>
      </c>
      <c r="H332" s="603"/>
      <c r="I332" s="603"/>
      <c r="J332" s="654"/>
      <c r="K332" s="655"/>
      <c r="L332" s="655"/>
      <c r="M332" s="603"/>
      <c r="N332" s="630"/>
    </row>
    <row r="333" spans="1:14" ht="15.75" customHeight="1" thickBot="1">
      <c r="A333" s="635">
        <v>1102</v>
      </c>
      <c r="B333" s="617"/>
      <c r="C333" s="617"/>
      <c r="D333" s="617"/>
      <c r="E333" s="636"/>
      <c r="F333" s="603"/>
      <c r="G333" s="637" t="e">
        <f t="shared" si="17"/>
        <v>#DIV/0!</v>
      </c>
      <c r="H333" s="603"/>
      <c r="I333" s="603"/>
      <c r="J333" s="654"/>
      <c r="K333" s="657"/>
      <c r="L333" s="658"/>
      <c r="M333" s="603"/>
      <c r="N333" s="630"/>
    </row>
    <row r="334" spans="1:14" ht="16.5" customHeight="1">
      <c r="A334" s="659" t="s">
        <v>57</v>
      </c>
      <c r="B334" s="627">
        <f t="shared" ref="B334:E334" si="19">SUM(B322:B333)</f>
        <v>0</v>
      </c>
      <c r="C334" s="627">
        <f t="shared" si="19"/>
        <v>0</v>
      </c>
      <c r="D334" s="627">
        <f t="shared" si="19"/>
        <v>0</v>
      </c>
      <c r="E334" s="627">
        <f t="shared" si="19"/>
        <v>0</v>
      </c>
      <c r="F334" s="603"/>
      <c r="G334" s="637" t="e">
        <f t="shared" si="17"/>
        <v>#DIV/0!</v>
      </c>
      <c r="H334" s="603"/>
      <c r="I334" s="603"/>
      <c r="J334" s="603"/>
      <c r="K334" s="603"/>
      <c r="L334" s="603"/>
      <c r="M334" s="603"/>
      <c r="N334" s="630"/>
    </row>
    <row r="335" spans="1:14" ht="12.75" customHeight="1">
      <c r="A335" s="660"/>
      <c r="B335" s="603"/>
      <c r="C335" s="603"/>
      <c r="D335" s="603"/>
      <c r="E335" s="603"/>
      <c r="F335" s="603"/>
      <c r="G335" s="603"/>
      <c r="H335" s="603"/>
      <c r="I335" s="603"/>
      <c r="J335" s="603"/>
      <c r="K335" s="603"/>
      <c r="L335" s="603"/>
      <c r="M335" s="603"/>
      <c r="N335" s="630"/>
    </row>
    <row r="336" spans="1:14" ht="12.75" customHeight="1">
      <c r="A336" s="660"/>
      <c r="B336" s="603"/>
      <c r="C336" s="603"/>
      <c r="D336" s="603"/>
      <c r="E336" s="603"/>
      <c r="F336" s="603"/>
      <c r="G336" s="603"/>
      <c r="H336" s="603"/>
      <c r="I336" s="603"/>
      <c r="J336" s="603"/>
      <c r="K336" s="603"/>
      <c r="L336" s="603"/>
      <c r="M336" s="603"/>
      <c r="N336" s="630"/>
    </row>
    <row r="337" spans="1:14" ht="12.75" customHeight="1">
      <c r="A337" s="660"/>
      <c r="B337" s="603"/>
      <c r="C337" s="603"/>
      <c r="D337" s="603"/>
      <c r="E337" s="603"/>
      <c r="F337" s="603"/>
      <c r="G337" s="603"/>
      <c r="H337" s="603"/>
      <c r="I337" s="603"/>
      <c r="J337" s="603"/>
      <c r="K337" s="603"/>
      <c r="L337" s="603"/>
      <c r="M337" s="603"/>
      <c r="N337" s="630"/>
    </row>
    <row r="338" spans="1:14" ht="12.75" customHeight="1">
      <c r="A338" s="660"/>
      <c r="B338" s="603"/>
      <c r="C338" s="603"/>
      <c r="D338" s="603"/>
      <c r="E338" s="603"/>
      <c r="F338" s="603"/>
      <c r="G338" s="603"/>
      <c r="H338" s="603"/>
      <c r="I338" s="603"/>
      <c r="J338" s="603"/>
      <c r="K338" s="603"/>
      <c r="L338" s="603"/>
      <c r="M338" s="603"/>
      <c r="N338" s="630"/>
    </row>
    <row r="339" spans="1:14" ht="12.75" customHeight="1">
      <c r="A339" s="660"/>
      <c r="B339" s="603"/>
      <c r="C339" s="603"/>
      <c r="D339" s="603"/>
      <c r="E339" s="603"/>
      <c r="F339" s="603"/>
      <c r="G339" s="603"/>
      <c r="H339" s="603"/>
      <c r="I339" s="603"/>
      <c r="J339" s="603"/>
      <c r="K339" s="603"/>
      <c r="L339" s="603"/>
      <c r="M339" s="603"/>
      <c r="N339" s="630"/>
    </row>
    <row r="340" spans="1:14" ht="12.75" customHeight="1">
      <c r="A340" s="660"/>
      <c r="B340" s="603"/>
      <c r="C340" s="603"/>
      <c r="D340" s="603"/>
      <c r="E340" s="603"/>
      <c r="F340" s="603"/>
      <c r="G340" s="603"/>
      <c r="H340" s="603"/>
      <c r="I340" s="603"/>
      <c r="J340" s="603"/>
      <c r="K340" s="603"/>
      <c r="L340" s="603"/>
      <c r="M340" s="603"/>
      <c r="N340" s="630"/>
    </row>
    <row r="341" spans="1:14" ht="12.75" customHeight="1">
      <c r="A341" s="660"/>
      <c r="B341" s="603"/>
      <c r="C341" s="603"/>
      <c r="D341" s="603"/>
      <c r="E341" s="603"/>
      <c r="F341" s="603"/>
      <c r="G341" s="603"/>
      <c r="H341" s="603"/>
      <c r="I341" s="603"/>
      <c r="J341" s="603"/>
      <c r="K341" s="603"/>
      <c r="L341" s="603"/>
      <c r="M341" s="603"/>
      <c r="N341" s="630"/>
    </row>
    <row r="342" spans="1:14" ht="12.75" customHeight="1">
      <c r="A342" s="660"/>
      <c r="B342" s="603"/>
      <c r="C342" s="603"/>
      <c r="D342" s="603"/>
      <c r="E342" s="603"/>
      <c r="F342" s="603"/>
      <c r="G342" s="603"/>
      <c r="H342" s="603"/>
      <c r="I342" s="603"/>
      <c r="J342" s="603"/>
      <c r="K342" s="603"/>
      <c r="L342" s="603"/>
      <c r="M342" s="603"/>
      <c r="N342" s="630"/>
    </row>
    <row r="343" spans="1:14" ht="12.75" customHeight="1">
      <c r="A343" s="660"/>
      <c r="B343" s="603"/>
      <c r="C343" s="603"/>
      <c r="D343" s="603"/>
      <c r="E343" s="603"/>
      <c r="F343" s="603"/>
      <c r="G343" s="603"/>
      <c r="H343" s="603"/>
      <c r="I343" s="603"/>
      <c r="J343" s="603"/>
      <c r="K343" s="603"/>
      <c r="L343" s="603"/>
      <c r="M343" s="603"/>
      <c r="N343" s="630"/>
    </row>
    <row r="344" spans="1:14" ht="12.75" customHeight="1">
      <c r="A344" s="660"/>
      <c r="B344" s="603"/>
      <c r="C344" s="603"/>
      <c r="D344" s="603"/>
      <c r="E344" s="603"/>
      <c r="F344" s="603"/>
      <c r="G344" s="603"/>
      <c r="H344" s="603"/>
      <c r="I344" s="603"/>
      <c r="J344" s="603"/>
      <c r="K344" s="603"/>
      <c r="L344" s="603"/>
      <c r="M344" s="603"/>
      <c r="N344" s="630"/>
    </row>
    <row r="345" spans="1:14" ht="12.75" customHeight="1">
      <c r="A345" s="660"/>
      <c r="B345" s="603"/>
      <c r="C345" s="603"/>
      <c r="D345" s="603"/>
      <c r="E345" s="603"/>
      <c r="F345" s="603"/>
      <c r="G345" s="603"/>
      <c r="H345" s="603"/>
      <c r="I345" s="603"/>
      <c r="J345" s="603"/>
      <c r="K345" s="603"/>
      <c r="L345" s="603"/>
      <c r="M345" s="603"/>
      <c r="N345" s="630"/>
    </row>
    <row r="346" spans="1:14" ht="12.75" customHeight="1">
      <c r="A346" s="660"/>
      <c r="B346" s="603"/>
      <c r="C346" s="603"/>
      <c r="D346" s="603"/>
      <c r="E346" s="603"/>
      <c r="F346" s="603"/>
      <c r="G346" s="603"/>
      <c r="H346" s="603"/>
      <c r="I346" s="603"/>
      <c r="J346" s="603"/>
      <c r="K346" s="603"/>
      <c r="L346" s="603"/>
      <c r="M346" s="603"/>
      <c r="N346" s="630"/>
    </row>
    <row r="347" spans="1:14" ht="12.75" customHeight="1">
      <c r="A347" s="660"/>
      <c r="B347" s="603"/>
      <c r="C347" s="603"/>
      <c r="D347" s="603"/>
      <c r="E347" s="603"/>
      <c r="F347" s="603"/>
      <c r="G347" s="603"/>
      <c r="H347" s="603"/>
      <c r="I347" s="603"/>
      <c r="J347" s="603"/>
      <c r="K347" s="603"/>
      <c r="L347" s="603"/>
      <c r="M347" s="603"/>
      <c r="N347" s="630"/>
    </row>
    <row r="348" spans="1:14" ht="12.75" customHeight="1">
      <c r="A348" s="660"/>
      <c r="B348" s="603"/>
      <c r="C348" s="603"/>
      <c r="D348" s="603"/>
      <c r="E348" s="603"/>
      <c r="F348" s="603"/>
      <c r="G348" s="603"/>
      <c r="H348" s="603"/>
      <c r="I348" s="603"/>
      <c r="J348" s="603"/>
      <c r="K348" s="603"/>
      <c r="L348" s="603"/>
      <c r="M348" s="603"/>
      <c r="N348" s="630"/>
    </row>
    <row r="349" spans="1:14" ht="12.75" customHeight="1">
      <c r="A349" s="660"/>
      <c r="B349" s="603"/>
      <c r="C349" s="603"/>
      <c r="D349" s="603"/>
      <c r="E349" s="603"/>
      <c r="F349" s="603"/>
      <c r="G349" s="603"/>
      <c r="H349" s="603"/>
      <c r="I349" s="603"/>
      <c r="J349" s="603"/>
      <c r="K349" s="603"/>
      <c r="L349" s="603"/>
      <c r="M349" s="603"/>
      <c r="N349" s="630"/>
    </row>
    <row r="350" spans="1:14" ht="12.75" customHeight="1">
      <c r="A350" s="660"/>
      <c r="B350" s="603"/>
      <c r="C350" s="603"/>
      <c r="D350" s="603"/>
      <c r="E350" s="603"/>
      <c r="F350" s="603"/>
      <c r="G350" s="603"/>
      <c r="H350" s="603"/>
      <c r="I350" s="603"/>
      <c r="J350" s="603"/>
      <c r="K350" s="603"/>
      <c r="L350" s="603"/>
      <c r="M350" s="603"/>
      <c r="N350" s="630"/>
    </row>
    <row r="351" spans="1:14" ht="12.75" customHeight="1">
      <c r="A351" s="660"/>
      <c r="B351" s="603"/>
      <c r="C351" s="603"/>
      <c r="D351" s="603"/>
      <c r="E351" s="603"/>
      <c r="F351" s="603"/>
      <c r="G351" s="603"/>
      <c r="H351" s="603"/>
      <c r="I351" s="603"/>
      <c r="J351" s="603"/>
      <c r="K351" s="603"/>
      <c r="L351" s="603"/>
      <c r="M351" s="603"/>
      <c r="N351" s="630"/>
    </row>
    <row r="352" spans="1:14" ht="12.75" customHeight="1">
      <c r="A352" s="660"/>
      <c r="B352" s="603"/>
      <c r="C352" s="603"/>
      <c r="D352" s="603"/>
      <c r="E352" s="603"/>
      <c r="F352" s="603"/>
      <c r="G352" s="603"/>
      <c r="H352" s="603"/>
      <c r="I352" s="603"/>
      <c r="J352" s="603"/>
      <c r="K352" s="603"/>
      <c r="L352" s="603"/>
      <c r="M352" s="603"/>
      <c r="N352" s="630"/>
    </row>
    <row r="353" spans="1:14" ht="12.75" customHeight="1">
      <c r="A353" s="660"/>
      <c r="B353" s="603"/>
      <c r="C353" s="603"/>
      <c r="D353" s="603"/>
      <c r="E353" s="603"/>
      <c r="F353" s="603"/>
      <c r="G353" s="603"/>
      <c r="H353" s="603"/>
      <c r="I353" s="603"/>
      <c r="J353" s="603"/>
      <c r="K353" s="603"/>
      <c r="L353" s="603"/>
      <c r="M353" s="603"/>
      <c r="N353" s="630"/>
    </row>
    <row r="354" spans="1:14" ht="12.75" customHeight="1">
      <c r="A354" s="660"/>
      <c r="B354" s="603"/>
      <c r="C354" s="603"/>
      <c r="D354" s="603"/>
      <c r="E354" s="603"/>
      <c r="F354" s="603"/>
      <c r="G354" s="603"/>
      <c r="H354" s="603"/>
      <c r="I354" s="603"/>
      <c r="J354" s="603"/>
      <c r="K354" s="603"/>
      <c r="L354" s="603"/>
      <c r="M354" s="603"/>
      <c r="N354" s="630"/>
    </row>
    <row r="355" spans="1:14" ht="12.75" customHeight="1">
      <c r="A355" s="660"/>
      <c r="B355" s="603"/>
      <c r="C355" s="603"/>
      <c r="D355" s="603"/>
      <c r="E355" s="603"/>
      <c r="F355" s="603"/>
      <c r="G355" s="603"/>
      <c r="H355" s="603"/>
      <c r="I355" s="603"/>
      <c r="J355" s="603"/>
      <c r="K355" s="603"/>
      <c r="L355" s="603"/>
      <c r="M355" s="603"/>
      <c r="N355" s="630"/>
    </row>
    <row r="356" spans="1:14" ht="12.75" customHeight="1">
      <c r="A356" s="660"/>
      <c r="B356" s="603"/>
      <c r="C356" s="603"/>
      <c r="D356" s="603"/>
      <c r="E356" s="603"/>
      <c r="F356" s="603"/>
      <c r="G356" s="603"/>
      <c r="H356" s="603"/>
      <c r="I356" s="603"/>
      <c r="J356" s="603"/>
      <c r="K356" s="603"/>
      <c r="L356" s="603"/>
      <c r="M356" s="603"/>
      <c r="N356" s="630"/>
    </row>
    <row r="357" spans="1:14" ht="12.75" customHeight="1">
      <c r="A357" s="660"/>
      <c r="B357" s="603"/>
      <c r="C357" s="603"/>
      <c r="D357" s="603"/>
      <c r="E357" s="603"/>
      <c r="F357" s="603"/>
      <c r="G357" s="603"/>
      <c r="H357" s="603"/>
      <c r="I357" s="603"/>
      <c r="J357" s="603"/>
      <c r="K357" s="603"/>
      <c r="L357" s="603"/>
      <c r="M357" s="603"/>
      <c r="N357" s="630"/>
    </row>
    <row r="358" spans="1:14" ht="12.75" customHeight="1">
      <c r="A358" s="660"/>
      <c r="B358" s="603"/>
      <c r="C358" s="603"/>
      <c r="D358" s="603"/>
      <c r="E358" s="603"/>
      <c r="F358" s="603"/>
      <c r="G358" s="603"/>
      <c r="H358" s="603"/>
      <c r="I358" s="603"/>
      <c r="J358" s="603"/>
      <c r="K358" s="603"/>
      <c r="L358" s="603"/>
      <c r="M358" s="603"/>
      <c r="N358" s="630"/>
    </row>
    <row r="359" spans="1:14" ht="12.75" customHeight="1">
      <c r="A359" s="660"/>
      <c r="B359" s="603"/>
      <c r="C359" s="603"/>
      <c r="D359" s="603"/>
      <c r="E359" s="603"/>
      <c r="F359" s="603"/>
      <c r="G359" s="603"/>
      <c r="H359" s="603"/>
      <c r="I359" s="603"/>
      <c r="J359" s="603"/>
      <c r="K359" s="603"/>
      <c r="L359" s="603"/>
      <c r="M359" s="603"/>
      <c r="N359" s="630"/>
    </row>
    <row r="360" spans="1:14" ht="12.75" customHeight="1">
      <c r="A360" s="660"/>
      <c r="B360" s="603"/>
      <c r="C360" s="603"/>
      <c r="D360" s="603"/>
      <c r="E360" s="603"/>
      <c r="F360" s="603"/>
      <c r="G360" s="603"/>
      <c r="H360" s="603"/>
      <c r="I360" s="603"/>
      <c r="J360" s="603"/>
      <c r="K360" s="603"/>
      <c r="L360" s="603"/>
      <c r="M360" s="603"/>
      <c r="N360" s="630"/>
    </row>
    <row r="361" spans="1:14" ht="13.5" customHeight="1" thickBot="1">
      <c r="A361" s="397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396"/>
    </row>
    <row r="362" spans="1:14" ht="12.75" customHeight="1">
      <c r="A362" s="398" t="s">
        <v>84</v>
      </c>
      <c r="B362" s="204">
        <f>B10</f>
        <v>1</v>
      </c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399"/>
    </row>
    <row r="363" spans="1:14" ht="12.75" customHeight="1">
      <c r="A363" s="400" t="s">
        <v>114</v>
      </c>
      <c r="B363" s="205">
        <f>D10</f>
        <v>0.6</v>
      </c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399"/>
    </row>
    <row r="364" spans="1:14" ht="25.5" customHeight="1">
      <c r="A364" s="400" t="s">
        <v>154</v>
      </c>
      <c r="B364" s="205" t="e">
        <f>B17</f>
        <v>#DIV/0!</v>
      </c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399"/>
    </row>
    <row r="365" spans="1:14" ht="25.5" customHeight="1">
      <c r="A365" s="401" t="s">
        <v>155</v>
      </c>
      <c r="B365" s="206" t="e">
        <f>F17</f>
        <v>#DIV/0!</v>
      </c>
      <c r="C365" s="342"/>
      <c r="D365" s="342"/>
      <c r="E365" s="342"/>
      <c r="F365" s="342"/>
      <c r="G365" s="342"/>
      <c r="H365" s="342"/>
      <c r="I365" s="342"/>
      <c r="J365" s="342"/>
      <c r="K365" s="342"/>
      <c r="L365" s="342"/>
      <c r="M365" s="342"/>
      <c r="N365" s="402"/>
    </row>
    <row r="366" spans="1:14" ht="26.25" customHeight="1" thickBot="1">
      <c r="A366" s="403" t="s">
        <v>156</v>
      </c>
      <c r="B366" s="207" t="e">
        <f>I17</f>
        <v>#DIV/0!</v>
      </c>
      <c r="C366" s="342"/>
      <c r="D366" s="342"/>
      <c r="E366" s="342"/>
      <c r="F366" s="342"/>
      <c r="G366" s="342"/>
      <c r="H366" s="342"/>
      <c r="I366" s="342"/>
      <c r="J366" s="342"/>
      <c r="K366" s="342"/>
      <c r="L366" s="342"/>
      <c r="M366" s="342"/>
      <c r="N366" s="402"/>
    </row>
    <row r="367" spans="1:14" ht="26.25" customHeight="1">
      <c r="A367" s="404" t="s">
        <v>157</v>
      </c>
      <c r="B367" s="264" t="e">
        <f>L328</f>
        <v>#DIV/0!</v>
      </c>
      <c r="C367" s="342"/>
      <c r="D367" s="342"/>
      <c r="E367" s="342"/>
      <c r="F367" s="342"/>
      <c r="G367" s="342"/>
      <c r="H367" s="342"/>
      <c r="I367" s="342"/>
      <c r="J367" s="342"/>
      <c r="K367" s="342"/>
      <c r="L367" s="342"/>
      <c r="M367" s="342"/>
      <c r="N367" s="402"/>
    </row>
    <row r="368" spans="1:14" ht="12.75" customHeight="1">
      <c r="A368" s="405" t="s">
        <v>191</v>
      </c>
      <c r="B368" s="265" t="e">
        <f>AVERAGE(B364:B367)</f>
        <v>#DIV/0!</v>
      </c>
      <c r="C368" s="342"/>
      <c r="D368" s="342"/>
      <c r="E368" s="342"/>
      <c r="F368" s="342"/>
      <c r="G368" s="342"/>
      <c r="H368" s="342"/>
      <c r="I368" s="342"/>
      <c r="J368" s="342"/>
      <c r="K368" s="342"/>
      <c r="L368" s="342"/>
      <c r="M368" s="342"/>
      <c r="N368" s="402"/>
    </row>
    <row r="369" spans="1:14" ht="12.75" customHeight="1">
      <c r="A369" s="406"/>
      <c r="B369" s="342"/>
      <c r="C369" s="342"/>
      <c r="D369" s="342"/>
      <c r="E369" s="342"/>
      <c r="F369" s="342"/>
      <c r="G369" s="342"/>
      <c r="H369" s="342"/>
      <c r="I369" s="342"/>
      <c r="J369" s="342"/>
      <c r="K369" s="342"/>
      <c r="L369" s="342"/>
      <c r="M369" s="342"/>
      <c r="N369" s="402"/>
    </row>
    <row r="370" spans="1:14" ht="12.75" customHeight="1">
      <c r="A370" s="406"/>
      <c r="B370" s="342"/>
      <c r="C370" s="342"/>
      <c r="D370" s="342"/>
      <c r="E370" s="342"/>
      <c r="F370" s="342"/>
      <c r="G370" s="342"/>
      <c r="H370" s="342"/>
      <c r="I370" s="342"/>
      <c r="J370" s="342"/>
      <c r="K370" s="342"/>
      <c r="L370" s="342"/>
      <c r="M370" s="342"/>
      <c r="N370" s="402"/>
    </row>
    <row r="371" spans="1:14" ht="12.75" customHeight="1">
      <c r="A371" s="406"/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  <c r="L371" s="342"/>
      <c r="M371" s="342"/>
      <c r="N371" s="402"/>
    </row>
    <row r="372" spans="1:14" ht="12.75" customHeight="1">
      <c r="A372" s="406"/>
      <c r="B372" s="342"/>
      <c r="C372" s="342"/>
      <c r="D372" s="342"/>
      <c r="E372" s="342"/>
      <c r="F372" s="342"/>
      <c r="G372" s="342"/>
      <c r="H372" s="342"/>
      <c r="I372" s="342"/>
      <c r="J372" s="342"/>
      <c r="K372" s="342"/>
      <c r="L372" s="342"/>
      <c r="M372" s="342"/>
      <c r="N372" s="402"/>
    </row>
    <row r="373" spans="1:14" ht="12.75" customHeight="1">
      <c r="A373" s="406"/>
      <c r="B373" s="342"/>
      <c r="C373" s="342"/>
      <c r="D373" s="342"/>
      <c r="E373" s="342"/>
      <c r="F373" s="342"/>
      <c r="G373" s="342"/>
      <c r="H373" s="342"/>
      <c r="I373" s="342"/>
      <c r="J373" s="342"/>
      <c r="K373" s="342"/>
      <c r="L373" s="342"/>
      <c r="M373" s="342"/>
      <c r="N373" s="402"/>
    </row>
    <row r="374" spans="1:14" ht="12.75" customHeight="1">
      <c r="A374" s="406"/>
      <c r="B374" s="342"/>
      <c r="C374" s="342"/>
      <c r="D374" s="342"/>
      <c r="E374" s="342"/>
      <c r="F374" s="342"/>
      <c r="G374" s="342"/>
      <c r="H374" s="342"/>
      <c r="I374" s="342"/>
      <c r="J374" s="342"/>
      <c r="K374" s="342"/>
      <c r="L374" s="342"/>
      <c r="M374" s="342"/>
      <c r="N374" s="402"/>
    </row>
    <row r="375" spans="1:14" ht="12.75" customHeight="1">
      <c r="A375" s="406"/>
      <c r="B375" s="342"/>
      <c r="C375" s="342"/>
      <c r="D375" s="342"/>
      <c r="E375" s="342"/>
      <c r="F375" s="342"/>
      <c r="G375" s="342"/>
      <c r="H375" s="342"/>
      <c r="I375" s="342"/>
      <c r="J375" s="342"/>
      <c r="K375" s="342"/>
      <c r="L375" s="342"/>
      <c r="M375" s="342"/>
      <c r="N375" s="402"/>
    </row>
    <row r="376" spans="1:14" ht="12.75" customHeight="1">
      <c r="A376" s="406"/>
      <c r="B376" s="342"/>
      <c r="C376" s="342"/>
      <c r="D376" s="342"/>
      <c r="E376" s="342"/>
      <c r="F376" s="342"/>
      <c r="G376" s="342"/>
      <c r="H376" s="342"/>
      <c r="I376" s="342"/>
      <c r="J376" s="342"/>
      <c r="K376" s="342"/>
      <c r="L376" s="342"/>
      <c r="M376" s="342"/>
      <c r="N376" s="402"/>
    </row>
    <row r="377" spans="1:14" ht="12.75" customHeight="1">
      <c r="A377" s="406"/>
      <c r="B377" s="342"/>
      <c r="C377" s="342"/>
      <c r="D377" s="342"/>
      <c r="E377" s="342"/>
      <c r="F377" s="342"/>
      <c r="G377" s="342"/>
      <c r="H377" s="342"/>
      <c r="I377" s="342"/>
      <c r="J377" s="342"/>
      <c r="K377" s="342"/>
      <c r="L377" s="342"/>
      <c r="M377" s="342"/>
      <c r="N377" s="402"/>
    </row>
    <row r="378" spans="1:14" ht="12.75" customHeight="1">
      <c r="A378" s="406"/>
      <c r="B378" s="342"/>
      <c r="C378" s="342"/>
      <c r="D378" s="342"/>
      <c r="E378" s="342"/>
      <c r="F378" s="342"/>
      <c r="G378" s="342"/>
      <c r="H378" s="342"/>
      <c r="I378" s="342"/>
      <c r="J378" s="342"/>
      <c r="K378" s="342"/>
      <c r="L378" s="342"/>
      <c r="M378" s="342"/>
      <c r="N378" s="402"/>
    </row>
    <row r="379" spans="1:14" ht="12.75" customHeight="1">
      <c r="A379" s="406"/>
      <c r="B379" s="342"/>
      <c r="C379" s="342"/>
      <c r="D379" s="342"/>
      <c r="E379" s="342"/>
      <c r="F379" s="342"/>
      <c r="G379" s="342"/>
      <c r="H379" s="342"/>
      <c r="I379" s="342"/>
      <c r="J379" s="342"/>
      <c r="K379" s="342"/>
      <c r="L379" s="342"/>
      <c r="M379" s="342"/>
      <c r="N379" s="402"/>
    </row>
    <row r="380" spans="1:14" ht="12.75" customHeight="1">
      <c r="A380" s="406"/>
      <c r="B380" s="342"/>
      <c r="C380" s="342"/>
      <c r="D380" s="342"/>
      <c r="E380" s="342"/>
      <c r="F380" s="342"/>
      <c r="G380" s="342"/>
      <c r="H380" s="342"/>
      <c r="I380" s="342"/>
      <c r="J380" s="342"/>
      <c r="K380" s="342"/>
      <c r="L380" s="342"/>
      <c r="M380" s="342"/>
      <c r="N380" s="402"/>
    </row>
    <row r="381" spans="1:14" ht="12.75" customHeight="1">
      <c r="A381" s="406"/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  <c r="L381" s="342"/>
      <c r="M381" s="342"/>
      <c r="N381" s="402"/>
    </row>
    <row r="382" spans="1:14" ht="12.75" customHeight="1">
      <c r="A382" s="406"/>
      <c r="B382" s="342"/>
      <c r="C382" s="342"/>
      <c r="D382" s="342"/>
      <c r="E382" s="342"/>
      <c r="F382" s="342"/>
      <c r="G382" s="342"/>
      <c r="H382" s="342"/>
      <c r="I382" s="342"/>
      <c r="J382" s="342"/>
      <c r="K382" s="342"/>
      <c r="L382" s="342"/>
      <c r="M382" s="342"/>
      <c r="N382" s="402"/>
    </row>
    <row r="383" spans="1:14" ht="12.75" customHeight="1">
      <c r="A383" s="406"/>
      <c r="B383" s="342"/>
      <c r="C383" s="342"/>
      <c r="D383" s="342"/>
      <c r="E383" s="342"/>
      <c r="F383" s="342"/>
      <c r="G383" s="342"/>
      <c r="H383" s="342"/>
      <c r="I383" s="342"/>
      <c r="J383" s="342"/>
      <c r="K383" s="342"/>
      <c r="L383" s="342"/>
      <c r="M383" s="342"/>
      <c r="N383" s="402"/>
    </row>
    <row r="384" spans="1:14" ht="13.5" customHeight="1" thickBot="1">
      <c r="A384" s="407"/>
      <c r="B384" s="408"/>
      <c r="C384" s="408"/>
      <c r="D384" s="408"/>
      <c r="E384" s="408"/>
      <c r="F384" s="408"/>
      <c r="G384" s="408"/>
      <c r="H384" s="408"/>
      <c r="I384" s="408"/>
      <c r="J384" s="408"/>
      <c r="K384" s="408"/>
      <c r="L384" s="408"/>
      <c r="M384" s="408"/>
      <c r="N384" s="409"/>
    </row>
    <row r="385" spans="1:14" ht="13.5" customHeight="1">
      <c r="A385" s="197"/>
      <c r="B385" s="187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</row>
    <row r="386" spans="1:14" ht="12.75" customHeight="1">
      <c r="A386" s="187"/>
      <c r="B386" s="187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</row>
    <row r="387" spans="1:14" ht="12.75" customHeight="1">
      <c r="A387" s="208"/>
      <c r="B387" s="342"/>
      <c r="C387" s="342"/>
      <c r="D387" s="342"/>
      <c r="E387" s="342"/>
      <c r="F387" s="342"/>
      <c r="G387" s="342"/>
      <c r="H387" s="342"/>
      <c r="I387" s="342"/>
      <c r="J387" s="342"/>
      <c r="K387" s="342"/>
      <c r="L387" s="342"/>
      <c r="M387" s="342"/>
      <c r="N387" s="342"/>
    </row>
    <row r="388" spans="1:14" ht="12.75" customHeight="1">
      <c r="A388" s="208"/>
      <c r="B388" s="342"/>
      <c r="C388" s="342"/>
      <c r="D388" s="342"/>
      <c r="E388" s="342"/>
      <c r="F388" s="342"/>
      <c r="G388" s="342"/>
      <c r="H388" s="342"/>
      <c r="I388" s="342"/>
      <c r="J388" s="342"/>
      <c r="K388" s="342"/>
      <c r="L388" s="342"/>
      <c r="M388" s="342"/>
      <c r="N388" s="342"/>
    </row>
    <row r="389" spans="1:14" ht="12.75" customHeight="1">
      <c r="A389" s="208"/>
      <c r="B389" s="342"/>
      <c r="C389" s="342"/>
      <c r="D389" s="342"/>
      <c r="E389" s="342"/>
      <c r="F389" s="342"/>
      <c r="G389" s="342"/>
      <c r="H389" s="342"/>
      <c r="I389" s="342"/>
      <c r="J389" s="342"/>
      <c r="K389" s="342"/>
      <c r="L389" s="342"/>
      <c r="M389" s="342"/>
      <c r="N389" s="342"/>
    </row>
    <row r="390" spans="1:14" ht="12.75" customHeight="1">
      <c r="A390" s="208"/>
      <c r="B390" s="342"/>
      <c r="C390" s="342"/>
      <c r="D390" s="342"/>
      <c r="E390" s="342"/>
      <c r="F390" s="342"/>
      <c r="G390" s="342"/>
      <c r="H390" s="342"/>
      <c r="I390" s="342"/>
      <c r="J390" s="342"/>
      <c r="K390" s="342"/>
      <c r="L390" s="342"/>
      <c r="M390" s="342"/>
      <c r="N390" s="342"/>
    </row>
    <row r="391" spans="1:14" ht="12.75" customHeight="1">
      <c r="A391" s="208"/>
      <c r="B391" s="342"/>
      <c r="C391" s="342"/>
      <c r="D391" s="342"/>
      <c r="E391" s="342"/>
      <c r="F391" s="342"/>
      <c r="G391" s="342"/>
      <c r="H391" s="342"/>
      <c r="I391" s="342"/>
      <c r="J391" s="342"/>
      <c r="K391" s="342"/>
      <c r="L391" s="342"/>
      <c r="M391" s="342"/>
      <c r="N391" s="342"/>
    </row>
    <row r="392" spans="1:14" ht="12.75" customHeight="1">
      <c r="A392" s="208"/>
      <c r="B392" s="342"/>
      <c r="C392" s="342"/>
      <c r="D392" s="342"/>
      <c r="E392" s="342"/>
      <c r="F392" s="342"/>
      <c r="G392" s="342"/>
      <c r="H392" s="342"/>
      <c r="I392" s="342"/>
      <c r="J392" s="342"/>
      <c r="K392" s="342"/>
      <c r="L392" s="342"/>
      <c r="M392" s="342"/>
      <c r="N392" s="342"/>
    </row>
    <row r="393" spans="1:14" ht="12.75" customHeight="1">
      <c r="A393" s="208"/>
      <c r="B393" s="342"/>
      <c r="C393" s="342"/>
      <c r="D393" s="342"/>
      <c r="E393" s="342"/>
      <c r="F393" s="342"/>
      <c r="G393" s="342"/>
      <c r="H393" s="342"/>
      <c r="I393" s="342"/>
      <c r="J393" s="342"/>
      <c r="K393" s="342"/>
      <c r="L393" s="342"/>
      <c r="M393" s="342"/>
      <c r="N393" s="342"/>
    </row>
    <row r="394" spans="1:14" ht="13.5" customHeight="1">
      <c r="A394" s="187"/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</row>
    <row r="395" spans="1:14" ht="13.5" customHeight="1">
      <c r="A395" s="197"/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</row>
    <row r="396" spans="1:14" ht="12.75" customHeight="1">
      <c r="A396" s="187"/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</row>
    <row r="397" spans="1:14" ht="12.75" customHeight="1">
      <c r="A397" s="187"/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</row>
    <row r="398" spans="1:14" ht="12.75" customHeight="1">
      <c r="A398" s="187"/>
      <c r="B398" s="187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</row>
    <row r="399" spans="1:14" ht="12.75" customHeight="1">
      <c r="A399" s="187"/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</row>
    <row r="400" spans="1:14" ht="12.75" customHeight="1">
      <c r="A400" s="187"/>
      <c r="B400" s="187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</row>
    <row r="401" spans="1:14" ht="12.75" customHeight="1">
      <c r="A401" s="187"/>
      <c r="B401" s="187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</row>
    <row r="402" spans="1:14" ht="12.75" customHeight="1">
      <c r="A402" s="187"/>
      <c r="B402" s="187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</row>
    <row r="403" spans="1:14" ht="12.75" customHeight="1">
      <c r="A403" s="187"/>
      <c r="B403" s="187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</row>
    <row r="404" spans="1:14" ht="12.75" customHeight="1">
      <c r="A404" s="187"/>
      <c r="B404" s="187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</row>
    <row r="405" spans="1:14" ht="12.75" customHeight="1">
      <c r="A405" s="187"/>
      <c r="B405" s="187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</row>
    <row r="406" spans="1:14" ht="12.75" customHeight="1">
      <c r="A406" s="187"/>
      <c r="B406" s="187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</row>
    <row r="407" spans="1:14" ht="12.75" customHeight="1">
      <c r="A407" s="187"/>
      <c r="B407" s="187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</row>
    <row r="408" spans="1:14" ht="12.75" customHeight="1">
      <c r="A408" s="187"/>
      <c r="B408" s="187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</row>
    <row r="409" spans="1:14" ht="12.75" customHeight="1"/>
    <row r="410" spans="1:14" ht="12.75" customHeight="1"/>
    <row r="411" spans="1:14" ht="12.75" customHeight="1"/>
    <row r="412" spans="1:14" ht="12.75" customHeight="1"/>
    <row r="413" spans="1:14" ht="12.75" customHeight="1"/>
    <row r="414" spans="1:14" ht="12.75" customHeight="1"/>
    <row r="415" spans="1:14" ht="12.75" customHeight="1"/>
    <row r="416" spans="1:14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88">
    <mergeCell ref="J77:K77"/>
    <mergeCell ref="A109:N109"/>
    <mergeCell ref="A67:N67"/>
    <mergeCell ref="C68:H68"/>
    <mergeCell ref="B69:E69"/>
    <mergeCell ref="J71:L71"/>
    <mergeCell ref="A108:N108"/>
    <mergeCell ref="F29:H29"/>
    <mergeCell ref="B30:E30"/>
    <mergeCell ref="C20:N20"/>
    <mergeCell ref="C21:N21"/>
    <mergeCell ref="C24:N24"/>
    <mergeCell ref="C25:N25"/>
    <mergeCell ref="B22:N22"/>
    <mergeCell ref="B23:N23"/>
    <mergeCell ref="A26:N26"/>
    <mergeCell ref="A18:A25"/>
    <mergeCell ref="B17:E17"/>
    <mergeCell ref="B19:N19"/>
    <mergeCell ref="I17:K17"/>
    <mergeCell ref="A27:N27"/>
    <mergeCell ref="A28:N28"/>
    <mergeCell ref="A16:A17"/>
    <mergeCell ref="L16:N16"/>
    <mergeCell ref="P8:U8"/>
    <mergeCell ref="B9:N9"/>
    <mergeCell ref="L17:N17"/>
    <mergeCell ref="B8:D8"/>
    <mergeCell ref="E8:F8"/>
    <mergeCell ref="P13:V13"/>
    <mergeCell ref="B14:N14"/>
    <mergeCell ref="B15:N15"/>
    <mergeCell ref="P15:V18"/>
    <mergeCell ref="B13:N13"/>
    <mergeCell ref="F17:H17"/>
    <mergeCell ref="I8:K8"/>
    <mergeCell ref="B18:N18"/>
    <mergeCell ref="B16:E16"/>
    <mergeCell ref="F16:H16"/>
    <mergeCell ref="I16:K16"/>
    <mergeCell ref="A11:A12"/>
    <mergeCell ref="B11:M11"/>
    <mergeCell ref="P11:Z11"/>
    <mergeCell ref="P12:Z12"/>
    <mergeCell ref="B12:M12"/>
    <mergeCell ref="N11:N12"/>
    <mergeCell ref="A1:N1"/>
    <mergeCell ref="A2:N2"/>
    <mergeCell ref="A3:N3"/>
    <mergeCell ref="A5:N5"/>
    <mergeCell ref="A6:G6"/>
    <mergeCell ref="H6:N6"/>
    <mergeCell ref="M7:N7"/>
    <mergeCell ref="B7:F7"/>
    <mergeCell ref="G8:H8"/>
    <mergeCell ref="D10:E10"/>
    <mergeCell ref="F10:H10"/>
    <mergeCell ref="I7:J7"/>
    <mergeCell ref="K7:L7"/>
    <mergeCell ref="I10:N10"/>
    <mergeCell ref="L8:N8"/>
    <mergeCell ref="G7:H7"/>
    <mergeCell ref="F110:H110"/>
    <mergeCell ref="B111:E111"/>
    <mergeCell ref="A148:N148"/>
    <mergeCell ref="C149:H149"/>
    <mergeCell ref="B150:E150"/>
    <mergeCell ref="J152:L152"/>
    <mergeCell ref="J157:L157"/>
    <mergeCell ref="J158:K158"/>
    <mergeCell ref="A193:N193"/>
    <mergeCell ref="A194:N194"/>
    <mergeCell ref="F195:H195"/>
    <mergeCell ref="B196:E196"/>
    <mergeCell ref="A233:N233"/>
    <mergeCell ref="C234:H234"/>
    <mergeCell ref="B235:E235"/>
    <mergeCell ref="J237:L237"/>
    <mergeCell ref="J247:K247"/>
    <mergeCell ref="A278:N278"/>
    <mergeCell ref="A279:N279"/>
    <mergeCell ref="F280:H280"/>
    <mergeCell ref="J322:L322"/>
    <mergeCell ref="J328:K328"/>
    <mergeCell ref="B281:E281"/>
    <mergeCell ref="A318:N318"/>
    <mergeCell ref="C319:H319"/>
    <mergeCell ref="B320:E3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B543" zoomScale="120" zoomScaleNormal="120" workbookViewId="0">
      <selection activeCell="U270" sqref="U270"/>
    </sheetView>
  </sheetViews>
  <sheetFormatPr defaultColWidth="12.5703125" defaultRowHeight="15" customHeight="1"/>
  <cols>
    <col min="1" max="1" width="16.42578125" style="222" customWidth="1"/>
    <col min="2" max="2" width="11.7109375" style="222" customWidth="1"/>
    <col min="3" max="4" width="13" style="222" customWidth="1"/>
    <col min="5" max="5" width="11.28515625" style="222" customWidth="1"/>
    <col min="6" max="6" width="9.28515625" style="222" customWidth="1"/>
    <col min="7" max="7" width="12.5703125" style="222"/>
    <col min="8" max="9" width="9.28515625" style="222" customWidth="1"/>
    <col min="10" max="10" width="11.28515625" style="222" customWidth="1"/>
    <col min="11" max="11" width="11.5703125" style="222" customWidth="1"/>
    <col min="12" max="12" width="18.140625" style="222" customWidth="1"/>
    <col min="13" max="14" width="9.28515625" style="222" customWidth="1"/>
    <col min="15" max="26" width="10" style="222" customWidth="1"/>
    <col min="27" max="16384" width="12.5703125" style="222"/>
  </cols>
  <sheetData>
    <row r="1" spans="1:26" ht="12.75" customHeight="1">
      <c r="A1" s="1421" t="s">
        <v>0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</row>
    <row r="2" spans="1:26" ht="12.75" customHeight="1">
      <c r="A2" s="1422" t="s">
        <v>1</v>
      </c>
      <c r="B2" s="1730"/>
      <c r="C2" s="1730"/>
      <c r="D2" s="1730"/>
      <c r="E2" s="1730"/>
      <c r="F2" s="1730"/>
      <c r="G2" s="1730"/>
      <c r="H2" s="1730"/>
      <c r="I2" s="1730"/>
      <c r="J2" s="1730"/>
      <c r="K2" s="1730"/>
      <c r="L2" s="1730"/>
      <c r="M2" s="1730"/>
      <c r="N2" s="1730"/>
    </row>
    <row r="3" spans="1:26" ht="12.75" customHeight="1">
      <c r="A3" s="1421" t="s">
        <v>2</v>
      </c>
      <c r="B3" s="1730"/>
      <c r="C3" s="1730"/>
      <c r="D3" s="1730"/>
      <c r="E3" s="1730"/>
      <c r="F3" s="1730"/>
      <c r="G3" s="1730"/>
      <c r="H3" s="1730"/>
      <c r="I3" s="1730"/>
      <c r="J3" s="1730"/>
      <c r="K3" s="1730"/>
      <c r="L3" s="1730"/>
      <c r="M3" s="1730"/>
      <c r="N3" s="1730"/>
    </row>
    <row r="4" spans="1:26" ht="39" customHeight="1" thickBot="1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Q4" s="224"/>
    </row>
    <row r="5" spans="1:26" ht="27.75" customHeight="1" thickBot="1">
      <c r="A5" s="1161" t="s">
        <v>119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3"/>
    </row>
    <row r="6" spans="1:26" ht="23.25" customHeight="1" thickBot="1">
      <c r="A6" s="1423" t="s">
        <v>72</v>
      </c>
      <c r="B6" s="1681"/>
      <c r="C6" s="1681"/>
      <c r="D6" s="1681"/>
      <c r="E6" s="1681"/>
      <c r="F6" s="1681"/>
      <c r="G6" s="1705"/>
      <c r="H6" s="1420" t="s">
        <v>73</v>
      </c>
      <c r="I6" s="1681"/>
      <c r="J6" s="1681"/>
      <c r="K6" s="1681"/>
      <c r="L6" s="1681"/>
      <c r="M6" s="1681"/>
      <c r="N6" s="1705"/>
    </row>
    <row r="7" spans="1:26" ht="36" customHeight="1" thickBot="1">
      <c r="A7" s="352" t="s">
        <v>74</v>
      </c>
      <c r="B7" s="1361" t="s">
        <v>36</v>
      </c>
      <c r="C7" s="1678"/>
      <c r="D7" s="1678"/>
      <c r="E7" s="1678"/>
      <c r="F7" s="1679"/>
      <c r="G7" s="1367" t="s">
        <v>75</v>
      </c>
      <c r="H7" s="1680"/>
      <c r="I7" s="1360" t="s">
        <v>120</v>
      </c>
      <c r="J7" s="1679"/>
      <c r="K7" s="1365" t="s">
        <v>77</v>
      </c>
      <c r="L7" s="1680"/>
      <c r="M7" s="1360" t="s">
        <v>192</v>
      </c>
      <c r="N7" s="1679"/>
    </row>
    <row r="8" spans="1:26" ht="34.5" customHeight="1" thickBot="1">
      <c r="A8" s="352" t="s">
        <v>78</v>
      </c>
      <c r="B8" s="1381"/>
      <c r="C8" s="1382"/>
      <c r="D8" s="1383"/>
      <c r="E8" s="1365" t="s">
        <v>79</v>
      </c>
      <c r="F8" s="1680"/>
      <c r="G8" s="1432"/>
      <c r="H8" s="1731"/>
      <c r="I8" s="1367" t="s">
        <v>80</v>
      </c>
      <c r="J8" s="1681"/>
      <c r="K8" s="1680"/>
      <c r="L8" s="1366" t="s">
        <v>193</v>
      </c>
      <c r="M8" s="1682"/>
      <c r="N8" s="1683"/>
      <c r="P8" s="1424"/>
      <c r="Q8" s="1730"/>
      <c r="R8" s="1730"/>
      <c r="S8" s="1730"/>
      <c r="T8" s="1730"/>
      <c r="U8" s="1730"/>
    </row>
    <row r="9" spans="1:26" ht="12.75" customHeight="1" thickBot="1">
      <c r="A9" s="352" t="s">
        <v>82</v>
      </c>
      <c r="B9" s="1379" t="s">
        <v>194</v>
      </c>
      <c r="C9" s="1685"/>
      <c r="D9" s="1685"/>
      <c r="E9" s="1685"/>
      <c r="F9" s="1685"/>
      <c r="G9" s="1685"/>
      <c r="H9" s="1685"/>
      <c r="I9" s="1685"/>
      <c r="J9" s="1685"/>
      <c r="K9" s="1685"/>
      <c r="L9" s="1685"/>
      <c r="M9" s="1685"/>
      <c r="N9" s="1732"/>
      <c r="P9" s="225"/>
    </row>
    <row r="10" spans="1:26" ht="93" customHeight="1" thickBot="1">
      <c r="A10" s="353" t="s">
        <v>84</v>
      </c>
      <c r="B10" s="390">
        <v>1</v>
      </c>
      <c r="C10" s="661" t="s">
        <v>85</v>
      </c>
      <c r="D10" s="1425">
        <v>0.75</v>
      </c>
      <c r="E10" s="1426"/>
      <c r="F10" s="1427" t="s">
        <v>86</v>
      </c>
      <c r="G10" s="1681"/>
      <c r="H10" s="1681"/>
      <c r="I10" s="1428" t="s">
        <v>148</v>
      </c>
      <c r="J10" s="1681"/>
      <c r="K10" s="1681"/>
      <c r="L10" s="1681"/>
      <c r="M10" s="1681"/>
      <c r="N10" s="1732"/>
      <c r="O10" s="226"/>
      <c r="P10" s="226"/>
      <c r="Q10" s="226"/>
      <c r="R10" s="226"/>
      <c r="S10" s="226"/>
      <c r="T10" s="226"/>
      <c r="U10" s="226"/>
    </row>
    <row r="11" spans="1:26" ht="15" customHeight="1">
      <c r="A11" s="1372" t="s">
        <v>88</v>
      </c>
      <c r="B11" s="1433" t="s">
        <v>195</v>
      </c>
      <c r="C11" s="1733"/>
      <c r="D11" s="1733"/>
      <c r="E11" s="1733"/>
      <c r="F11" s="1733"/>
      <c r="G11" s="1733"/>
      <c r="H11" s="1733"/>
      <c r="I11" s="1733"/>
      <c r="J11" s="1733"/>
      <c r="K11" s="1733"/>
      <c r="L11" s="1733"/>
      <c r="M11" s="1733"/>
      <c r="N11" s="1429" t="s">
        <v>150</v>
      </c>
      <c r="P11" s="1431"/>
      <c r="Q11" s="1730"/>
      <c r="R11" s="1730"/>
      <c r="S11" s="1730"/>
      <c r="T11" s="1730"/>
      <c r="U11" s="1730"/>
      <c r="V11" s="1730"/>
      <c r="W11" s="1730"/>
      <c r="X11" s="1730"/>
      <c r="Y11" s="1730"/>
      <c r="Z11" s="1730"/>
    </row>
    <row r="12" spans="1:26" ht="15" customHeight="1" thickBot="1">
      <c r="A12" s="1690"/>
      <c r="B12" s="1434" t="s">
        <v>196</v>
      </c>
      <c r="C12" s="1693"/>
      <c r="D12" s="1693"/>
      <c r="E12" s="1693"/>
      <c r="F12" s="1693"/>
      <c r="G12" s="1693"/>
      <c r="H12" s="1693"/>
      <c r="I12" s="1693"/>
      <c r="J12" s="1693"/>
      <c r="K12" s="1693"/>
      <c r="L12" s="1693"/>
      <c r="M12" s="1693"/>
      <c r="N12" s="1734"/>
      <c r="P12" s="1430"/>
      <c r="Q12" s="1730"/>
      <c r="R12" s="1730"/>
      <c r="S12" s="1730"/>
      <c r="T12" s="1730"/>
      <c r="U12" s="1730"/>
      <c r="V12" s="1730"/>
      <c r="W12" s="1730"/>
      <c r="X12" s="1730"/>
      <c r="Y12" s="1730"/>
      <c r="Z12" s="1730"/>
    </row>
    <row r="13" spans="1:26" ht="12.75" customHeight="1" thickBot="1">
      <c r="A13" s="352" t="s">
        <v>92</v>
      </c>
      <c r="B13" s="1384" t="s">
        <v>197</v>
      </c>
      <c r="C13" s="1695"/>
      <c r="D13" s="1695"/>
      <c r="E13" s="1695"/>
      <c r="F13" s="1695"/>
      <c r="G13" s="1695"/>
      <c r="H13" s="1695"/>
      <c r="I13" s="1695"/>
      <c r="J13" s="1695"/>
      <c r="K13" s="1695"/>
      <c r="L13" s="1695"/>
      <c r="M13" s="1695"/>
      <c r="N13" s="1694"/>
      <c r="P13" s="1424"/>
      <c r="Q13" s="1730"/>
      <c r="R13" s="1730"/>
      <c r="S13" s="1730"/>
      <c r="T13" s="1730"/>
      <c r="U13" s="1730"/>
      <c r="V13" s="1730"/>
    </row>
    <row r="14" spans="1:26" ht="25.5" customHeight="1" thickBot="1">
      <c r="A14" s="352" t="s">
        <v>94</v>
      </c>
      <c r="B14" s="1384" t="s">
        <v>38</v>
      </c>
      <c r="C14" s="1695"/>
      <c r="D14" s="1695"/>
      <c r="E14" s="1695"/>
      <c r="F14" s="1695"/>
      <c r="G14" s="1695"/>
      <c r="H14" s="1695"/>
      <c r="I14" s="1695"/>
      <c r="J14" s="1695"/>
      <c r="K14" s="1695"/>
      <c r="L14" s="1695"/>
      <c r="M14" s="1695"/>
      <c r="N14" s="1696"/>
      <c r="P14" s="225"/>
    </row>
    <row r="15" spans="1:26" ht="26.25" customHeight="1" thickBot="1">
      <c r="A15" s="352" t="s">
        <v>96</v>
      </c>
      <c r="B15" s="1385" t="s">
        <v>198</v>
      </c>
      <c r="C15" s="1697"/>
      <c r="D15" s="1697"/>
      <c r="E15" s="1697"/>
      <c r="F15" s="1697"/>
      <c r="G15" s="1697"/>
      <c r="H15" s="1697"/>
      <c r="I15" s="1697"/>
      <c r="J15" s="1697"/>
      <c r="K15" s="1697"/>
      <c r="L15" s="1697"/>
      <c r="M15" s="1697"/>
      <c r="N15" s="1698"/>
      <c r="P15" s="1445"/>
      <c r="Q15" s="1730"/>
      <c r="R15" s="1730"/>
      <c r="S15" s="1730"/>
      <c r="T15" s="1730"/>
      <c r="U15" s="1730"/>
      <c r="V15" s="1730"/>
    </row>
    <row r="16" spans="1:26" ht="15.75" customHeight="1">
      <c r="A16" s="1372" t="s">
        <v>98</v>
      </c>
      <c r="B16" s="1389" t="s">
        <v>154</v>
      </c>
      <c r="C16" s="1699"/>
      <c r="D16" s="1699"/>
      <c r="E16" s="1700"/>
      <c r="F16" s="1390" t="s">
        <v>155</v>
      </c>
      <c r="G16" s="1699"/>
      <c r="H16" s="1700"/>
      <c r="I16" s="1390" t="s">
        <v>156</v>
      </c>
      <c r="J16" s="1699"/>
      <c r="K16" s="1700"/>
      <c r="L16" s="1390" t="s">
        <v>157</v>
      </c>
      <c r="M16" s="1699"/>
      <c r="N16" s="1701"/>
      <c r="P16" s="1730"/>
      <c r="Q16" s="1730"/>
      <c r="R16" s="1730"/>
      <c r="S16" s="1730"/>
      <c r="T16" s="1730"/>
      <c r="U16" s="1730"/>
      <c r="V16" s="1730"/>
    </row>
    <row r="17" spans="1:26" ht="16.5" customHeight="1" thickBot="1">
      <c r="A17" s="1690"/>
      <c r="B17" s="1391" t="e">
        <f>L93</f>
        <v>#DIV/0!</v>
      </c>
      <c r="C17" s="1702"/>
      <c r="D17" s="1702"/>
      <c r="E17" s="1703"/>
      <c r="F17" s="1446" t="e">
        <f>L220</f>
        <v>#DIV/0!</v>
      </c>
      <c r="G17" s="1702"/>
      <c r="H17" s="1703"/>
      <c r="I17" s="1446" t="e">
        <f>L347</f>
        <v>#DIV/0!</v>
      </c>
      <c r="J17" s="1702"/>
      <c r="K17" s="1703"/>
      <c r="L17" s="1446" t="e">
        <f>L472</f>
        <v>#DIV/0!</v>
      </c>
      <c r="M17" s="1702"/>
      <c r="N17" s="1704"/>
      <c r="P17" s="1730"/>
      <c r="Q17" s="1730"/>
      <c r="R17" s="1730"/>
      <c r="S17" s="1730"/>
      <c r="T17" s="1730"/>
      <c r="U17" s="1730"/>
      <c r="V17" s="1730"/>
    </row>
    <row r="18" spans="1:26" ht="291" hidden="1" customHeight="1">
      <c r="A18" s="1447" t="s">
        <v>99</v>
      </c>
      <c r="B18" s="1408"/>
      <c r="C18" s="1681"/>
      <c r="D18" s="1681"/>
      <c r="E18" s="1681"/>
      <c r="F18" s="1681"/>
      <c r="G18" s="1681"/>
      <c r="H18" s="1681"/>
      <c r="I18" s="1681"/>
      <c r="J18" s="1681"/>
      <c r="K18" s="1681"/>
      <c r="L18" s="1681"/>
      <c r="M18" s="1681"/>
      <c r="N18" s="1705"/>
      <c r="O18" s="223"/>
      <c r="P18" s="1730"/>
      <c r="Q18" s="1730"/>
      <c r="R18" s="1730"/>
      <c r="S18" s="1730"/>
      <c r="T18" s="1730"/>
      <c r="U18" s="1730"/>
      <c r="V18" s="1730"/>
      <c r="W18" s="223"/>
      <c r="X18" s="223"/>
      <c r="Y18" s="223"/>
      <c r="Z18" s="223"/>
    </row>
    <row r="19" spans="1:26" ht="334.5" hidden="1" customHeight="1">
      <c r="A19" s="1735"/>
      <c r="B19" s="1408"/>
      <c r="C19" s="1681"/>
      <c r="D19" s="1681"/>
      <c r="E19" s="1681"/>
      <c r="F19" s="1681"/>
      <c r="G19" s="1681"/>
      <c r="H19" s="1681"/>
      <c r="I19" s="1681"/>
      <c r="J19" s="1681"/>
      <c r="K19" s="1681"/>
      <c r="L19" s="1681"/>
      <c r="M19" s="1681"/>
      <c r="N19" s="1705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</row>
    <row r="20" spans="1:26" ht="157.5" customHeight="1" thickBot="1">
      <c r="A20" s="1735"/>
      <c r="B20" s="1409" t="s">
        <v>158</v>
      </c>
      <c r="C20" s="1413" t="s">
        <v>199</v>
      </c>
      <c r="D20" s="1705"/>
      <c r="E20" s="1414"/>
      <c r="F20" s="1415"/>
      <c r="G20" s="1415"/>
      <c r="H20" s="1415"/>
      <c r="I20" s="1415"/>
      <c r="J20" s="1415"/>
      <c r="K20" s="1415"/>
      <c r="L20" s="1415"/>
      <c r="M20" s="1415"/>
      <c r="N20" s="1416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</row>
    <row r="21" spans="1:26" ht="88.5" customHeight="1" thickBot="1">
      <c r="A21" s="1735"/>
      <c r="B21" s="1736"/>
      <c r="C21" s="1413" t="s">
        <v>200</v>
      </c>
      <c r="D21" s="1705"/>
      <c r="E21" s="1414"/>
      <c r="F21" s="1681"/>
      <c r="G21" s="1681"/>
      <c r="H21" s="1681"/>
      <c r="I21" s="1681"/>
      <c r="J21" s="1681"/>
      <c r="K21" s="1681"/>
      <c r="L21" s="1681"/>
      <c r="M21" s="1681"/>
      <c r="N21" s="1705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</row>
    <row r="22" spans="1:26" ht="46.5" customHeight="1">
      <c r="A22" s="1735"/>
      <c r="B22" s="1736"/>
      <c r="C22" s="1413" t="s">
        <v>201</v>
      </c>
      <c r="D22" s="1705"/>
      <c r="E22" s="1414"/>
      <c r="F22" s="1737"/>
      <c r="G22" s="1737"/>
      <c r="H22" s="1737"/>
      <c r="I22" s="1737"/>
      <c r="J22" s="1737"/>
      <c r="K22" s="1737"/>
      <c r="L22" s="1737"/>
      <c r="M22" s="1737"/>
      <c r="N22" s="1738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</row>
    <row r="23" spans="1:26" ht="208.5" customHeight="1">
      <c r="A23" s="1735"/>
      <c r="B23" s="1739"/>
      <c r="C23" s="1413" t="s">
        <v>202</v>
      </c>
      <c r="D23" s="1705"/>
      <c r="E23" s="1367"/>
      <c r="F23" s="1681"/>
      <c r="G23" s="1681"/>
      <c r="H23" s="1681"/>
      <c r="I23" s="1681"/>
      <c r="J23" s="1681"/>
      <c r="K23" s="1681"/>
      <c r="L23" s="1681"/>
      <c r="M23" s="1681"/>
      <c r="N23" s="1705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</row>
    <row r="24" spans="1:26" ht="163.5" customHeight="1">
      <c r="A24" s="1735"/>
      <c r="B24" s="1410" t="s">
        <v>159</v>
      </c>
      <c r="C24" s="1413" t="s">
        <v>199</v>
      </c>
      <c r="D24" s="1705"/>
      <c r="E24" s="1417"/>
      <c r="F24" s="1681"/>
      <c r="G24" s="1681"/>
      <c r="H24" s="1681"/>
      <c r="I24" s="1681"/>
      <c r="J24" s="1681"/>
      <c r="K24" s="1681"/>
      <c r="L24" s="1681"/>
      <c r="M24" s="1681"/>
      <c r="N24" s="1705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</row>
    <row r="25" spans="1:26" ht="117.75" customHeight="1">
      <c r="A25" s="1735"/>
      <c r="B25" s="1736"/>
      <c r="C25" s="1413" t="s">
        <v>200</v>
      </c>
      <c r="D25" s="1705"/>
      <c r="E25" s="1448"/>
      <c r="F25" s="1740"/>
      <c r="G25" s="1740"/>
      <c r="H25" s="1740"/>
      <c r="I25" s="1740"/>
      <c r="J25" s="1740"/>
      <c r="K25" s="1740"/>
      <c r="L25" s="1740"/>
      <c r="M25" s="1740"/>
      <c r="N25" s="1741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</row>
    <row r="26" spans="1:26" ht="37.5" customHeight="1">
      <c r="A26" s="1735"/>
      <c r="B26" s="1736"/>
      <c r="C26" s="1413" t="s">
        <v>201</v>
      </c>
      <c r="D26" s="1705"/>
      <c r="E26" s="1448"/>
      <c r="F26" s="1740"/>
      <c r="G26" s="1740"/>
      <c r="H26" s="1740"/>
      <c r="I26" s="1740"/>
      <c r="J26" s="1740"/>
      <c r="K26" s="1740"/>
      <c r="L26" s="1740"/>
      <c r="M26" s="1740"/>
      <c r="N26" s="1741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</row>
    <row r="27" spans="1:26" ht="200.25" customHeight="1">
      <c r="A27" s="1735"/>
      <c r="B27" s="1739"/>
      <c r="C27" s="1413" t="s">
        <v>202</v>
      </c>
      <c r="D27" s="1705"/>
      <c r="E27" s="1448"/>
      <c r="F27" s="1740"/>
      <c r="G27" s="1740"/>
      <c r="H27" s="1740"/>
      <c r="I27" s="1740"/>
      <c r="J27" s="1740"/>
      <c r="K27" s="1740"/>
      <c r="L27" s="1740"/>
      <c r="M27" s="1740"/>
      <c r="N27" s="1741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</row>
    <row r="28" spans="1:26" ht="171" customHeight="1">
      <c r="A28" s="1735"/>
      <c r="B28" s="1411" t="s">
        <v>160</v>
      </c>
      <c r="C28" s="1413" t="s">
        <v>199</v>
      </c>
      <c r="D28" s="1705"/>
      <c r="E28" s="1449"/>
      <c r="F28" s="1742"/>
      <c r="G28" s="1742"/>
      <c r="H28" s="1742"/>
      <c r="I28" s="1742"/>
      <c r="J28" s="1742"/>
      <c r="K28" s="1742"/>
      <c r="L28" s="1742"/>
      <c r="M28" s="1742"/>
      <c r="N28" s="174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</row>
    <row r="29" spans="1:26" ht="109.5" customHeight="1">
      <c r="A29" s="1735"/>
      <c r="B29" s="1736"/>
      <c r="C29" s="1413" t="s">
        <v>200</v>
      </c>
      <c r="D29" s="1705"/>
      <c r="E29" s="1417"/>
      <c r="F29" s="1742"/>
      <c r="G29" s="1742"/>
      <c r="H29" s="1742"/>
      <c r="I29" s="1742"/>
      <c r="J29" s="1742"/>
      <c r="K29" s="1742"/>
      <c r="L29" s="1742"/>
      <c r="M29" s="1742"/>
      <c r="N29" s="174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</row>
    <row r="30" spans="1:26" ht="37.5" customHeight="1">
      <c r="A30" s="1735"/>
      <c r="B30" s="1736"/>
      <c r="C30" s="1413" t="s">
        <v>201</v>
      </c>
      <c r="D30" s="1705"/>
      <c r="E30" s="1417"/>
      <c r="F30" s="1742"/>
      <c r="G30" s="1742"/>
      <c r="H30" s="1742"/>
      <c r="I30" s="1742"/>
      <c r="J30" s="1742"/>
      <c r="K30" s="1742"/>
      <c r="L30" s="1742"/>
      <c r="M30" s="1742"/>
      <c r="N30" s="174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</row>
    <row r="31" spans="1:26" ht="306.75" customHeight="1">
      <c r="A31" s="1735"/>
      <c r="B31" s="1739"/>
      <c r="C31" s="1413" t="s">
        <v>202</v>
      </c>
      <c r="D31" s="1705"/>
      <c r="E31" s="1418"/>
      <c r="F31" s="1681"/>
      <c r="G31" s="1681"/>
      <c r="H31" s="1681"/>
      <c r="I31" s="1681"/>
      <c r="J31" s="1681"/>
      <c r="K31" s="1681"/>
      <c r="L31" s="1681"/>
      <c r="M31" s="1681"/>
      <c r="N31" s="1705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</row>
    <row r="32" spans="1:26" ht="108" customHeight="1">
      <c r="A32" s="1735"/>
      <c r="B32" s="1412" t="s">
        <v>161</v>
      </c>
      <c r="C32" s="1413" t="s">
        <v>199</v>
      </c>
      <c r="D32" s="1705"/>
      <c r="E32" s="1419"/>
      <c r="F32" s="1681"/>
      <c r="G32" s="1681"/>
      <c r="H32" s="1681"/>
      <c r="I32" s="1681"/>
      <c r="J32" s="1681"/>
      <c r="K32" s="1681"/>
      <c r="L32" s="1681"/>
      <c r="M32" s="1681"/>
      <c r="N32" s="1705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</row>
    <row r="33" spans="1:26" ht="66.75" customHeight="1">
      <c r="A33" s="1735"/>
      <c r="B33" s="1736"/>
      <c r="C33" s="1413" t="s">
        <v>200</v>
      </c>
      <c r="D33" s="1705"/>
      <c r="E33" s="1419"/>
      <c r="F33" s="1681"/>
      <c r="G33" s="1681"/>
      <c r="H33" s="1681"/>
      <c r="I33" s="1681"/>
      <c r="J33" s="1681"/>
      <c r="K33" s="1681"/>
      <c r="L33" s="1681"/>
      <c r="M33" s="1681"/>
      <c r="N33" s="1705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</row>
    <row r="34" spans="1:26" ht="37.5" customHeight="1">
      <c r="A34" s="1735"/>
      <c r="B34" s="1736"/>
      <c r="C34" s="1413" t="s">
        <v>201</v>
      </c>
      <c r="D34" s="1705"/>
      <c r="E34" s="1419"/>
      <c r="F34" s="1681"/>
      <c r="G34" s="1681"/>
      <c r="H34" s="1681"/>
      <c r="I34" s="1681"/>
      <c r="J34" s="1681"/>
      <c r="K34" s="1681"/>
      <c r="L34" s="1681"/>
      <c r="M34" s="1681"/>
      <c r="N34" s="1705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</row>
    <row r="35" spans="1:26" ht="216.75" customHeight="1">
      <c r="A35" s="1735"/>
      <c r="B35" s="1739"/>
      <c r="C35" s="1413" t="s">
        <v>202</v>
      </c>
      <c r="D35" s="1705"/>
      <c r="E35" s="1419"/>
      <c r="F35" s="1681"/>
      <c r="G35" s="1681"/>
      <c r="H35" s="1681"/>
      <c r="I35" s="1681"/>
      <c r="J35" s="1681"/>
      <c r="K35" s="1681"/>
      <c r="L35" s="1681"/>
      <c r="M35" s="1681"/>
      <c r="N35" s="1705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</row>
    <row r="36" spans="1:26" ht="15.75" customHeight="1">
      <c r="A36" s="1402" t="s">
        <v>102</v>
      </c>
      <c r="B36" s="1676"/>
      <c r="C36" s="1676"/>
      <c r="D36" s="1676"/>
      <c r="E36" s="1676"/>
      <c r="F36" s="1676"/>
      <c r="G36" s="1676"/>
      <c r="H36" s="1676"/>
      <c r="I36" s="1676"/>
      <c r="J36" s="1676"/>
      <c r="K36" s="1676"/>
      <c r="L36" s="1676"/>
      <c r="M36" s="1676"/>
      <c r="N36" s="1677"/>
      <c r="P36" s="192"/>
      <c r="Q36" s="192"/>
      <c r="R36" s="192"/>
      <c r="S36" s="192"/>
      <c r="T36" s="192"/>
      <c r="U36" s="192"/>
    </row>
    <row r="37" spans="1:26" ht="18.75" customHeight="1">
      <c r="A37" s="1484" t="s">
        <v>203</v>
      </c>
      <c r="B37" s="1744"/>
      <c r="C37" s="1744"/>
      <c r="D37" s="1744"/>
      <c r="E37" s="1744"/>
      <c r="F37" s="1744"/>
      <c r="G37" s="1744"/>
      <c r="H37" s="1744"/>
      <c r="I37" s="1744"/>
      <c r="J37" s="1744"/>
      <c r="K37" s="1744"/>
      <c r="L37" s="1744"/>
      <c r="M37" s="1744"/>
      <c r="N37" s="1745"/>
      <c r="P37" s="192"/>
      <c r="Q37" s="192"/>
      <c r="R37" s="192"/>
      <c r="S37" s="192"/>
      <c r="T37" s="192"/>
      <c r="U37" s="192"/>
    </row>
    <row r="38" spans="1:26" ht="18" customHeight="1">
      <c r="A38" s="1483" t="s">
        <v>163</v>
      </c>
      <c r="B38" s="1746"/>
      <c r="C38" s="1746"/>
      <c r="D38" s="1746"/>
      <c r="E38" s="1746"/>
      <c r="F38" s="1746"/>
      <c r="G38" s="1746"/>
      <c r="H38" s="1746"/>
      <c r="I38" s="1746"/>
      <c r="J38" s="1746"/>
      <c r="K38" s="1746"/>
      <c r="L38" s="1746"/>
      <c r="M38" s="1746"/>
      <c r="N38" s="1747"/>
      <c r="P38" s="192"/>
      <c r="Q38" s="192"/>
      <c r="R38" s="192"/>
      <c r="S38" s="192"/>
      <c r="T38" s="192"/>
      <c r="U38" s="192"/>
    </row>
    <row r="39" spans="1:26" ht="16.5" customHeight="1" thickBot="1">
      <c r="A39" s="662"/>
      <c r="B39" s="663"/>
      <c r="C39" s="663"/>
      <c r="D39" s="663"/>
      <c r="E39" s="663"/>
      <c r="F39" s="1485" t="s">
        <v>164</v>
      </c>
      <c r="G39" s="1748"/>
      <c r="H39" s="1748"/>
      <c r="I39" s="664"/>
      <c r="J39" s="665"/>
      <c r="K39" s="665"/>
      <c r="L39" s="663"/>
      <c r="M39" s="663"/>
      <c r="N39" s="666"/>
      <c r="P39" s="192"/>
      <c r="Q39" s="192"/>
      <c r="R39" s="192"/>
      <c r="S39" s="192"/>
      <c r="T39" s="192"/>
      <c r="U39" s="192"/>
    </row>
    <row r="40" spans="1:26" ht="15.75" customHeight="1" thickBot="1">
      <c r="A40" s="1435" t="s">
        <v>204</v>
      </c>
      <c r="B40" s="1746"/>
      <c r="C40" s="1746"/>
      <c r="D40" s="1746"/>
      <c r="E40" s="1747"/>
      <c r="F40" s="667"/>
      <c r="G40" s="667"/>
      <c r="H40" s="668"/>
      <c r="I40" s="669"/>
      <c r="J40" s="670"/>
      <c r="K40" s="670"/>
      <c r="L40" s="670"/>
      <c r="M40" s="663"/>
      <c r="N40" s="666"/>
      <c r="P40" s="192"/>
      <c r="Q40" s="192"/>
      <c r="R40" s="192"/>
      <c r="S40" s="192"/>
      <c r="T40" s="192"/>
      <c r="U40" s="192"/>
    </row>
    <row r="41" spans="1:26" ht="34.5" customHeight="1" thickBot="1">
      <c r="A41" s="671" t="s">
        <v>205</v>
      </c>
      <c r="B41" s="672" t="s">
        <v>206</v>
      </c>
      <c r="C41" s="673" t="s">
        <v>207</v>
      </c>
      <c r="D41" s="672" t="s">
        <v>208</v>
      </c>
      <c r="E41" s="674" t="s">
        <v>209</v>
      </c>
      <c r="F41" s="663"/>
      <c r="G41" s="675" t="s">
        <v>210</v>
      </c>
      <c r="H41" s="676"/>
      <c r="I41" s="1436"/>
      <c r="J41" s="1437"/>
      <c r="K41" s="1437"/>
      <c r="L41" s="1437"/>
      <c r="M41" s="1438"/>
      <c r="N41" s="666"/>
      <c r="P41" s="192"/>
      <c r="Q41" s="192"/>
      <c r="R41" s="192"/>
      <c r="S41" s="192"/>
      <c r="T41" s="192"/>
      <c r="U41" s="192"/>
    </row>
    <row r="42" spans="1:26" ht="12.75" customHeight="1">
      <c r="A42" s="677" t="s">
        <v>211</v>
      </c>
      <c r="B42" s="678"/>
      <c r="C42" s="679"/>
      <c r="D42" s="678"/>
      <c r="E42" s="680"/>
      <c r="F42" s="663"/>
      <c r="G42" s="681" t="e">
        <f t="shared" ref="G42:G54" si="0">C42/B42</f>
        <v>#DIV/0!</v>
      </c>
      <c r="H42" s="682"/>
      <c r="I42" s="1439"/>
      <c r="J42" s="1440"/>
      <c r="K42" s="1440"/>
      <c r="L42" s="1440"/>
      <c r="M42" s="1441"/>
      <c r="N42" s="666"/>
    </row>
    <row r="43" spans="1:26" ht="12.75" customHeight="1">
      <c r="A43" s="683" t="s">
        <v>212</v>
      </c>
      <c r="B43" s="678"/>
      <c r="C43" s="679"/>
      <c r="D43" s="678"/>
      <c r="E43" s="680"/>
      <c r="F43" s="663"/>
      <c r="G43" s="681" t="e">
        <f t="shared" si="0"/>
        <v>#DIV/0!</v>
      </c>
      <c r="H43" s="682"/>
      <c r="I43" s="1439"/>
      <c r="J43" s="1440"/>
      <c r="K43" s="1440"/>
      <c r="L43" s="1440"/>
      <c r="M43" s="1441"/>
      <c r="N43" s="666"/>
    </row>
    <row r="44" spans="1:26" ht="12.75" customHeight="1">
      <c r="A44" s="683" t="s">
        <v>213</v>
      </c>
      <c r="B44" s="678"/>
      <c r="C44" s="679"/>
      <c r="D44" s="678"/>
      <c r="E44" s="680"/>
      <c r="F44" s="663"/>
      <c r="G44" s="681" t="e">
        <f t="shared" si="0"/>
        <v>#DIV/0!</v>
      </c>
      <c r="H44" s="684"/>
      <c r="I44" s="1439"/>
      <c r="J44" s="1440"/>
      <c r="K44" s="1440"/>
      <c r="L44" s="1440"/>
      <c r="M44" s="1441"/>
      <c r="N44" s="666"/>
    </row>
    <row r="45" spans="1:26" ht="12.75" customHeight="1">
      <c r="A45" s="683" t="s">
        <v>214</v>
      </c>
      <c r="B45" s="678"/>
      <c r="C45" s="679"/>
      <c r="D45" s="678"/>
      <c r="E45" s="680"/>
      <c r="F45" s="684"/>
      <c r="G45" s="681" t="e">
        <f t="shared" si="0"/>
        <v>#DIV/0!</v>
      </c>
      <c r="H45" s="684"/>
      <c r="I45" s="1439"/>
      <c r="J45" s="1440"/>
      <c r="K45" s="1440"/>
      <c r="L45" s="1440"/>
      <c r="M45" s="1441"/>
      <c r="N45" s="666"/>
    </row>
    <row r="46" spans="1:26" ht="12.75" customHeight="1">
      <c r="A46" s="683" t="s">
        <v>215</v>
      </c>
      <c r="B46" s="678"/>
      <c r="C46" s="679"/>
      <c r="D46" s="678"/>
      <c r="E46" s="680"/>
      <c r="F46" s="663"/>
      <c r="G46" s="681" t="e">
        <f t="shared" si="0"/>
        <v>#DIV/0!</v>
      </c>
      <c r="H46" s="684"/>
      <c r="I46" s="1439"/>
      <c r="J46" s="1440"/>
      <c r="K46" s="1440"/>
      <c r="L46" s="1440"/>
      <c r="M46" s="1441"/>
      <c r="N46" s="666"/>
    </row>
    <row r="47" spans="1:26" ht="12.75" customHeight="1">
      <c r="A47" s="683" t="s">
        <v>216</v>
      </c>
      <c r="B47" s="678"/>
      <c r="C47" s="679"/>
      <c r="D47" s="678"/>
      <c r="E47" s="680"/>
      <c r="F47" s="663"/>
      <c r="G47" s="681" t="e">
        <f t="shared" si="0"/>
        <v>#DIV/0!</v>
      </c>
      <c r="H47" s="684"/>
      <c r="I47" s="1439"/>
      <c r="J47" s="1440"/>
      <c r="K47" s="1440"/>
      <c r="L47" s="1440"/>
      <c r="M47" s="1441"/>
      <c r="N47" s="666"/>
    </row>
    <row r="48" spans="1:26" ht="12.75" customHeight="1">
      <c r="A48" s="683" t="s">
        <v>217</v>
      </c>
      <c r="B48" s="678"/>
      <c r="C48" s="679"/>
      <c r="D48" s="678"/>
      <c r="E48" s="680"/>
      <c r="F48" s="663"/>
      <c r="G48" s="681" t="e">
        <f t="shared" si="0"/>
        <v>#DIV/0!</v>
      </c>
      <c r="H48" s="684"/>
      <c r="I48" s="1439"/>
      <c r="J48" s="1440"/>
      <c r="K48" s="1440"/>
      <c r="L48" s="1440"/>
      <c r="M48" s="1441"/>
      <c r="N48" s="666"/>
    </row>
    <row r="49" spans="1:14" ht="12.75" customHeight="1">
      <c r="A49" s="683" t="s">
        <v>218</v>
      </c>
      <c r="B49" s="678"/>
      <c r="C49" s="679"/>
      <c r="D49" s="678"/>
      <c r="E49" s="680"/>
      <c r="F49" s="663"/>
      <c r="G49" s="681" t="e">
        <f t="shared" si="0"/>
        <v>#DIV/0!</v>
      </c>
      <c r="H49" s="684"/>
      <c r="I49" s="1439"/>
      <c r="J49" s="1440"/>
      <c r="K49" s="1440"/>
      <c r="L49" s="1440"/>
      <c r="M49" s="1441"/>
      <c r="N49" s="666"/>
    </row>
    <row r="50" spans="1:14" ht="12.75" customHeight="1">
      <c r="A50" s="683" t="s">
        <v>219</v>
      </c>
      <c r="B50" s="678"/>
      <c r="C50" s="679"/>
      <c r="D50" s="678"/>
      <c r="E50" s="680"/>
      <c r="F50" s="663"/>
      <c r="G50" s="681" t="e">
        <f t="shared" si="0"/>
        <v>#DIV/0!</v>
      </c>
      <c r="H50" s="684"/>
      <c r="I50" s="1439"/>
      <c r="J50" s="1440"/>
      <c r="K50" s="1440"/>
      <c r="L50" s="1440"/>
      <c r="M50" s="1441"/>
      <c r="N50" s="666"/>
    </row>
    <row r="51" spans="1:14" ht="13.5" customHeight="1" thickBot="1">
      <c r="A51" s="683" t="s">
        <v>220</v>
      </c>
      <c r="B51" s="678"/>
      <c r="C51" s="679"/>
      <c r="D51" s="678"/>
      <c r="E51" s="680"/>
      <c r="F51" s="663"/>
      <c r="G51" s="681" t="e">
        <f t="shared" si="0"/>
        <v>#DIV/0!</v>
      </c>
      <c r="H51" s="684"/>
      <c r="I51" s="1442"/>
      <c r="J51" s="1443"/>
      <c r="K51" s="1443"/>
      <c r="L51" s="1443"/>
      <c r="M51" s="1444"/>
      <c r="N51" s="666"/>
    </row>
    <row r="52" spans="1:14" ht="12.75" customHeight="1">
      <c r="A52" s="683" t="s">
        <v>221</v>
      </c>
      <c r="B52" s="678"/>
      <c r="C52" s="679"/>
      <c r="D52" s="678"/>
      <c r="E52" s="680"/>
      <c r="F52" s="663"/>
      <c r="G52" s="681" t="e">
        <f t="shared" si="0"/>
        <v>#DIV/0!</v>
      </c>
      <c r="H52" s="684"/>
      <c r="I52" s="685"/>
      <c r="J52" s="670"/>
      <c r="K52" s="670"/>
      <c r="L52" s="670"/>
      <c r="M52" s="686"/>
      <c r="N52" s="666"/>
    </row>
    <row r="53" spans="1:14" ht="13.5" customHeight="1" thickBot="1">
      <c r="A53" s="687" t="s">
        <v>222</v>
      </c>
      <c r="B53" s="688"/>
      <c r="C53" s="689"/>
      <c r="D53" s="688"/>
      <c r="E53" s="690"/>
      <c r="F53" s="663"/>
      <c r="G53" s="691" t="e">
        <f t="shared" si="0"/>
        <v>#DIV/0!</v>
      </c>
      <c r="H53" s="684"/>
      <c r="I53" s="685"/>
      <c r="J53" s="670"/>
      <c r="K53" s="670"/>
      <c r="L53" s="670"/>
      <c r="M53" s="692"/>
      <c r="N53" s="666"/>
    </row>
    <row r="54" spans="1:14" ht="16.5" customHeight="1" thickBot="1">
      <c r="A54" s="693" t="s">
        <v>57</v>
      </c>
      <c r="B54" s="694">
        <f>SUM(B42:B53)</f>
        <v>0</v>
      </c>
      <c r="C54" s="694">
        <f>SUM(C42:C53)</f>
        <v>0</v>
      </c>
      <c r="D54" s="695">
        <f>SUM(D42:D53)</f>
        <v>0</v>
      </c>
      <c r="E54" s="696">
        <f>SUM(E42:E53)</f>
        <v>0</v>
      </c>
      <c r="F54" s="663"/>
      <c r="G54" s="697" t="e">
        <f t="shared" si="0"/>
        <v>#DIV/0!</v>
      </c>
      <c r="H54" s="684"/>
      <c r="I54" s="685"/>
      <c r="J54" s="670"/>
      <c r="K54" s="670"/>
      <c r="L54" s="670"/>
      <c r="M54" s="663"/>
      <c r="N54" s="666"/>
    </row>
    <row r="55" spans="1:14" ht="12.75" customHeight="1">
      <c r="A55" s="670"/>
      <c r="B55" s="670"/>
      <c r="C55" s="670"/>
      <c r="D55" s="670"/>
      <c r="E55" s="670"/>
      <c r="F55" s="663"/>
      <c r="G55" s="663"/>
      <c r="H55" s="663"/>
      <c r="I55" s="663"/>
      <c r="J55" s="670"/>
      <c r="K55" s="670"/>
      <c r="L55" s="670"/>
      <c r="M55" s="663"/>
      <c r="N55" s="666"/>
    </row>
    <row r="56" spans="1:14" ht="12.75" customHeight="1">
      <c r="A56" s="662"/>
      <c r="B56" s="663"/>
      <c r="C56" s="663"/>
      <c r="D56" s="663"/>
      <c r="E56" s="663"/>
      <c r="F56" s="663"/>
      <c r="G56" s="663"/>
      <c r="H56" s="663"/>
      <c r="I56" s="663"/>
      <c r="J56" s="663"/>
      <c r="K56" s="663"/>
      <c r="L56" s="663"/>
      <c r="M56" s="663"/>
      <c r="N56" s="666"/>
    </row>
    <row r="57" spans="1:14" ht="12.75" customHeight="1">
      <c r="A57" s="662"/>
      <c r="B57" s="663"/>
      <c r="C57" s="663"/>
      <c r="D57" s="663"/>
      <c r="E57" s="663"/>
      <c r="F57" s="663"/>
      <c r="G57" s="663"/>
      <c r="H57" s="663"/>
      <c r="I57" s="663"/>
      <c r="J57" s="663"/>
      <c r="K57" s="663"/>
      <c r="L57" s="663"/>
      <c r="M57" s="663"/>
      <c r="N57" s="666"/>
    </row>
    <row r="58" spans="1:14" ht="12.75" customHeight="1">
      <c r="A58" s="662"/>
      <c r="B58" s="663"/>
      <c r="C58" s="663"/>
      <c r="D58" s="663"/>
      <c r="E58" s="663"/>
      <c r="F58" s="663"/>
      <c r="G58" s="663"/>
      <c r="H58" s="663"/>
      <c r="I58" s="663"/>
      <c r="J58" s="663"/>
      <c r="K58" s="663"/>
      <c r="L58" s="663"/>
      <c r="M58" s="663"/>
      <c r="N58" s="666"/>
    </row>
    <row r="59" spans="1:14" ht="12.75" customHeight="1">
      <c r="A59" s="662"/>
      <c r="B59" s="663"/>
      <c r="C59" s="663"/>
      <c r="D59" s="663"/>
      <c r="E59" s="663"/>
      <c r="F59" s="663"/>
      <c r="G59" s="663"/>
      <c r="H59" s="663"/>
      <c r="I59" s="663"/>
      <c r="J59" s="663"/>
      <c r="K59" s="663"/>
      <c r="L59" s="663"/>
      <c r="M59" s="663"/>
      <c r="N59" s="666"/>
    </row>
    <row r="60" spans="1:14" ht="12.75" customHeight="1">
      <c r="A60" s="662"/>
      <c r="B60" s="663"/>
      <c r="C60" s="663"/>
      <c r="D60" s="663"/>
      <c r="E60" s="663"/>
      <c r="F60" s="663"/>
      <c r="G60" s="663"/>
      <c r="H60" s="663"/>
      <c r="I60" s="663"/>
      <c r="J60" s="663"/>
      <c r="K60" s="663"/>
      <c r="L60" s="663"/>
      <c r="M60" s="663"/>
      <c r="N60" s="666"/>
    </row>
    <row r="61" spans="1:14" ht="12.75" customHeight="1">
      <c r="A61" s="662"/>
      <c r="B61" s="663"/>
      <c r="C61" s="663"/>
      <c r="D61" s="663"/>
      <c r="E61" s="663"/>
      <c r="F61" s="663"/>
      <c r="G61" s="663"/>
      <c r="H61" s="663"/>
      <c r="I61" s="663"/>
      <c r="J61" s="663"/>
      <c r="K61" s="663"/>
      <c r="L61" s="663"/>
      <c r="M61" s="663"/>
      <c r="N61" s="666"/>
    </row>
    <row r="62" spans="1:14" ht="12.75" customHeight="1">
      <c r="A62" s="662"/>
      <c r="B62" s="663"/>
      <c r="C62" s="663"/>
      <c r="D62" s="663"/>
      <c r="E62" s="663"/>
      <c r="F62" s="663"/>
      <c r="G62" s="663"/>
      <c r="H62" s="663"/>
      <c r="I62" s="663"/>
      <c r="J62" s="663"/>
      <c r="K62" s="663"/>
      <c r="L62" s="663"/>
      <c r="M62" s="663"/>
      <c r="N62" s="666"/>
    </row>
    <row r="63" spans="1:14" ht="12.75" customHeight="1">
      <c r="A63" s="662"/>
      <c r="B63" s="663"/>
      <c r="C63" s="663"/>
      <c r="D63" s="663"/>
      <c r="E63" s="663"/>
      <c r="F63" s="663"/>
      <c r="G63" s="663"/>
      <c r="H63" s="663"/>
      <c r="I63" s="663"/>
      <c r="J63" s="663"/>
      <c r="K63" s="663"/>
      <c r="L63" s="663"/>
      <c r="M63" s="663"/>
      <c r="N63" s="666"/>
    </row>
    <row r="64" spans="1:14" ht="12.75" customHeight="1">
      <c r="A64" s="662"/>
      <c r="B64" s="663"/>
      <c r="C64" s="663"/>
      <c r="D64" s="663"/>
      <c r="E64" s="663"/>
      <c r="F64" s="663"/>
      <c r="G64" s="663"/>
      <c r="H64" s="663"/>
      <c r="I64" s="663"/>
      <c r="J64" s="663"/>
      <c r="K64" s="663"/>
      <c r="L64" s="663"/>
      <c r="M64" s="663"/>
      <c r="N64" s="666"/>
    </row>
    <row r="65" spans="1:19" ht="12.75" customHeight="1">
      <c r="A65" s="662"/>
      <c r="B65" s="663"/>
      <c r="C65" s="663"/>
      <c r="D65" s="663"/>
      <c r="E65" s="663"/>
      <c r="F65" s="663"/>
      <c r="G65" s="663"/>
      <c r="H65" s="663"/>
      <c r="I65" s="663"/>
      <c r="J65" s="663"/>
      <c r="K65" s="663"/>
      <c r="L65" s="663"/>
      <c r="M65" s="663"/>
      <c r="N65" s="666"/>
    </row>
    <row r="66" spans="1:19" ht="12.75" customHeight="1">
      <c r="A66" s="662"/>
      <c r="B66" s="663"/>
      <c r="C66" s="663"/>
      <c r="D66" s="663"/>
      <c r="E66" s="663"/>
      <c r="F66" s="663"/>
      <c r="G66" s="663"/>
      <c r="H66" s="663"/>
      <c r="I66" s="663"/>
      <c r="J66" s="663"/>
      <c r="K66" s="663"/>
      <c r="L66" s="663"/>
      <c r="M66" s="663"/>
      <c r="N66" s="666"/>
    </row>
    <row r="67" spans="1:19" ht="12.75" customHeight="1">
      <c r="A67" s="662"/>
      <c r="B67" s="663"/>
      <c r="C67" s="663"/>
      <c r="D67" s="663"/>
      <c r="E67" s="663"/>
      <c r="F67" s="663"/>
      <c r="G67" s="663"/>
      <c r="H67" s="663"/>
      <c r="I67" s="663"/>
      <c r="J67" s="663"/>
      <c r="K67" s="663"/>
      <c r="L67" s="663"/>
      <c r="M67" s="663"/>
      <c r="N67" s="666"/>
    </row>
    <row r="68" spans="1:19" ht="12.75" customHeight="1">
      <c r="A68" s="662"/>
      <c r="B68" s="663"/>
      <c r="C68" s="663"/>
      <c r="D68" s="663"/>
      <c r="E68" s="663"/>
      <c r="F68" s="663"/>
      <c r="G68" s="663"/>
      <c r="H68" s="663"/>
      <c r="I68" s="663"/>
      <c r="J68" s="663"/>
      <c r="K68" s="663"/>
      <c r="L68" s="663"/>
      <c r="M68" s="663"/>
      <c r="N68" s="666"/>
    </row>
    <row r="69" spans="1:19" ht="12.75" customHeight="1">
      <c r="A69" s="662"/>
      <c r="B69" s="663"/>
      <c r="C69" s="663"/>
      <c r="D69" s="663"/>
      <c r="E69" s="663"/>
      <c r="F69" s="663"/>
      <c r="G69" s="663"/>
      <c r="H69" s="663"/>
      <c r="I69" s="663"/>
      <c r="J69" s="663"/>
      <c r="K69" s="663"/>
      <c r="L69" s="663"/>
      <c r="M69" s="663"/>
      <c r="N69" s="666"/>
    </row>
    <row r="70" spans="1:19" ht="12.75" customHeight="1">
      <c r="A70" s="662"/>
      <c r="B70" s="663"/>
      <c r="C70" s="663"/>
      <c r="D70" s="663"/>
      <c r="E70" s="663"/>
      <c r="F70" s="663"/>
      <c r="G70" s="663"/>
      <c r="H70" s="663"/>
      <c r="I70" s="663"/>
      <c r="J70" s="663"/>
      <c r="K70" s="663"/>
      <c r="L70" s="663"/>
      <c r="M70" s="663"/>
      <c r="N70" s="666"/>
    </row>
    <row r="71" spans="1:19" ht="12.75" customHeight="1">
      <c r="A71" s="662"/>
      <c r="B71" s="663"/>
      <c r="C71" s="663"/>
      <c r="D71" s="663"/>
      <c r="E71" s="663"/>
      <c r="F71" s="663"/>
      <c r="G71" s="663"/>
      <c r="H71" s="663"/>
      <c r="I71" s="663"/>
      <c r="J71" s="663"/>
      <c r="K71" s="663"/>
      <c r="L71" s="663"/>
      <c r="M71" s="663"/>
      <c r="N71" s="666"/>
    </row>
    <row r="72" spans="1:19" ht="12.75" customHeight="1">
      <c r="A72" s="662"/>
      <c r="B72" s="663"/>
      <c r="C72" s="663"/>
      <c r="D72" s="663"/>
      <c r="E72" s="663"/>
      <c r="F72" s="663"/>
      <c r="G72" s="663"/>
      <c r="H72" s="663"/>
      <c r="I72" s="663"/>
      <c r="J72" s="663"/>
      <c r="K72" s="663"/>
      <c r="L72" s="663"/>
      <c r="M72" s="663"/>
      <c r="N72" s="666"/>
    </row>
    <row r="73" spans="1:19" ht="12.75" customHeight="1">
      <c r="A73" s="662"/>
      <c r="B73" s="663"/>
      <c r="C73" s="663"/>
      <c r="D73" s="663"/>
      <c r="E73" s="663"/>
      <c r="F73" s="663"/>
      <c r="G73" s="663"/>
      <c r="H73" s="663"/>
      <c r="I73" s="663"/>
      <c r="J73" s="663"/>
      <c r="K73" s="663"/>
      <c r="L73" s="663"/>
      <c r="M73" s="663"/>
      <c r="N73" s="666"/>
    </row>
    <row r="74" spans="1:19" ht="12.75" customHeight="1">
      <c r="A74" s="662"/>
      <c r="B74" s="663"/>
      <c r="C74" s="663"/>
      <c r="D74" s="663"/>
      <c r="E74" s="663"/>
      <c r="F74" s="663"/>
      <c r="G74" s="663"/>
      <c r="H74" s="663"/>
      <c r="I74" s="663"/>
      <c r="J74" s="663"/>
      <c r="K74" s="663"/>
      <c r="L74" s="663"/>
      <c r="M74" s="663"/>
      <c r="N74" s="666"/>
    </row>
    <row r="75" spans="1:19" ht="12.75" customHeight="1">
      <c r="A75" s="662"/>
      <c r="B75" s="663"/>
      <c r="C75" s="663"/>
      <c r="D75" s="663"/>
      <c r="E75" s="663"/>
      <c r="F75" s="663"/>
      <c r="G75" s="663"/>
      <c r="H75" s="663"/>
      <c r="I75" s="663"/>
      <c r="J75" s="663"/>
      <c r="K75" s="663"/>
      <c r="L75" s="663"/>
      <c r="M75" s="663"/>
      <c r="N75" s="666"/>
    </row>
    <row r="76" spans="1:19" ht="12.75" customHeight="1">
      <c r="A76" s="662"/>
      <c r="B76" s="663"/>
      <c r="C76" s="663"/>
      <c r="D76" s="663"/>
      <c r="E76" s="663"/>
      <c r="F76" s="663"/>
      <c r="G76" s="663"/>
      <c r="H76" s="663"/>
      <c r="I76" s="663"/>
      <c r="J76" s="663"/>
      <c r="K76" s="663"/>
      <c r="L76" s="663"/>
      <c r="M76" s="663"/>
      <c r="N76" s="666"/>
    </row>
    <row r="77" spans="1:19" ht="12.75" customHeight="1">
      <c r="A77" s="662"/>
      <c r="B77" s="663"/>
      <c r="C77" s="663"/>
      <c r="D77" s="663"/>
      <c r="E77" s="663"/>
      <c r="F77" s="663"/>
      <c r="G77" s="663"/>
      <c r="H77" s="663"/>
      <c r="I77" s="663"/>
      <c r="J77" s="663"/>
      <c r="K77" s="663"/>
      <c r="L77" s="663"/>
      <c r="M77" s="663"/>
      <c r="N77" s="666"/>
      <c r="S77" s="194"/>
    </row>
    <row r="78" spans="1:19" ht="13.5" customHeight="1" thickBot="1">
      <c r="A78" s="698"/>
      <c r="B78" s="699"/>
      <c r="C78" s="699"/>
      <c r="D78" s="699"/>
      <c r="E78" s="699"/>
      <c r="F78" s="699"/>
      <c r="G78" s="699"/>
      <c r="H78" s="699"/>
      <c r="I78" s="699"/>
      <c r="J78" s="699"/>
      <c r="K78" s="699"/>
      <c r="L78" s="699"/>
      <c r="M78" s="699"/>
      <c r="N78" s="700"/>
      <c r="S78" s="194"/>
    </row>
    <row r="79" spans="1:19" ht="18" customHeight="1">
      <c r="A79" s="1483" t="s">
        <v>171</v>
      </c>
      <c r="B79" s="1746"/>
      <c r="C79" s="1746"/>
      <c r="D79" s="1746"/>
      <c r="E79" s="1746"/>
      <c r="F79" s="1746"/>
      <c r="G79" s="1746"/>
      <c r="H79" s="1746"/>
      <c r="I79" s="1746"/>
      <c r="J79" s="1746"/>
      <c r="K79" s="1746"/>
      <c r="L79" s="1746"/>
      <c r="M79" s="1746"/>
      <c r="N79" s="1747"/>
      <c r="S79" s="194"/>
    </row>
    <row r="80" spans="1:19" ht="18" customHeight="1">
      <c r="A80" s="701"/>
      <c r="B80" s="702"/>
      <c r="C80" s="702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3"/>
      <c r="S80" s="194"/>
    </row>
    <row r="81" spans="1:19" ht="18" customHeight="1">
      <c r="A81" s="1486" t="s">
        <v>223</v>
      </c>
      <c r="B81" s="1748"/>
      <c r="C81" s="1748"/>
      <c r="D81" s="664"/>
      <c r="E81" s="704"/>
      <c r="F81" s="704"/>
      <c r="G81" s="702"/>
      <c r="H81" s="702"/>
      <c r="I81" s="702"/>
      <c r="J81" s="704"/>
      <c r="K81" s="704"/>
      <c r="L81" s="702"/>
      <c r="M81" s="702"/>
      <c r="N81" s="703"/>
      <c r="S81" s="194"/>
    </row>
    <row r="82" spans="1:19" ht="16.5" customHeight="1" thickBot="1">
      <c r="A82" s="705"/>
      <c r="B82" s="706"/>
      <c r="C82" s="1453"/>
      <c r="D82" s="1748"/>
      <c r="E82" s="1748"/>
      <c r="F82" s="1748"/>
      <c r="G82" s="1748"/>
      <c r="H82" s="1748"/>
      <c r="I82" s="707"/>
      <c r="J82" s="665"/>
      <c r="K82" s="665"/>
      <c r="L82" s="663"/>
      <c r="M82" s="663"/>
      <c r="N82" s="666"/>
      <c r="S82" s="194"/>
    </row>
    <row r="83" spans="1:19" ht="18" customHeight="1" thickBot="1">
      <c r="A83" s="1454" t="s">
        <v>204</v>
      </c>
      <c r="B83" s="1744"/>
      <c r="C83" s="1744"/>
      <c r="D83" s="1744"/>
      <c r="E83" s="1745"/>
      <c r="F83" s="667"/>
      <c r="G83" s="667"/>
      <c r="H83" s="663"/>
      <c r="I83" s="676"/>
      <c r="J83" s="708"/>
      <c r="K83" s="676"/>
      <c r="L83" s="663"/>
      <c r="M83" s="709"/>
      <c r="N83" s="666"/>
      <c r="S83" s="194"/>
    </row>
    <row r="84" spans="1:19" ht="34.5" customHeight="1" thickBot="1">
      <c r="A84" s="710" t="s">
        <v>205</v>
      </c>
      <c r="B84" s="711" t="s">
        <v>206</v>
      </c>
      <c r="C84" s="712" t="s">
        <v>207</v>
      </c>
      <c r="D84" s="713" t="s">
        <v>208</v>
      </c>
      <c r="E84" s="714" t="s">
        <v>209</v>
      </c>
      <c r="F84" s="663"/>
      <c r="G84" s="675" t="s">
        <v>210</v>
      </c>
      <c r="H84" s="663"/>
      <c r="I84" s="663"/>
      <c r="J84" s="665"/>
      <c r="K84" s="665"/>
      <c r="L84" s="663"/>
      <c r="M84" s="709"/>
      <c r="N84" s="666"/>
      <c r="S84" s="194"/>
    </row>
    <row r="85" spans="1:19" ht="15.75" customHeight="1" thickBot="1">
      <c r="A85" s="677" t="s">
        <v>224</v>
      </c>
      <c r="B85" s="715"/>
      <c r="C85" s="716"/>
      <c r="D85" s="717"/>
      <c r="E85" s="718"/>
      <c r="F85" s="663"/>
      <c r="G85" s="719" t="e">
        <f t="shared" ref="G85:G95" si="1">C85/B85</f>
        <v>#DIV/0!</v>
      </c>
      <c r="H85" s="663" t="s">
        <v>172</v>
      </c>
      <c r="I85" s="1455" t="s">
        <v>173</v>
      </c>
      <c r="J85" s="1749"/>
      <c r="K85" s="1749"/>
      <c r="L85" s="1750"/>
      <c r="M85" s="663"/>
      <c r="N85" s="666"/>
      <c r="S85" s="194"/>
    </row>
    <row r="86" spans="1:19" ht="18.75" customHeight="1" thickBot="1">
      <c r="A86" s="683" t="s">
        <v>225</v>
      </c>
      <c r="B86" s="715"/>
      <c r="C86" s="715"/>
      <c r="D86" s="720"/>
      <c r="E86" s="718"/>
      <c r="F86" s="663"/>
      <c r="G86" s="721" t="e">
        <f t="shared" si="1"/>
        <v>#DIV/0!</v>
      </c>
      <c r="H86" s="663"/>
      <c r="I86" s="1456"/>
      <c r="J86" s="1751"/>
      <c r="K86" s="722" t="s">
        <v>226</v>
      </c>
      <c r="L86" s="723" t="s">
        <v>227</v>
      </c>
      <c r="M86" s="663"/>
      <c r="N86" s="666"/>
      <c r="S86" s="194"/>
    </row>
    <row r="87" spans="1:19" ht="13.5" customHeight="1" thickBot="1">
      <c r="A87" s="683" t="s">
        <v>215</v>
      </c>
      <c r="B87" s="715"/>
      <c r="C87" s="715"/>
      <c r="D87" s="720"/>
      <c r="E87" s="718"/>
      <c r="F87" s="663"/>
      <c r="G87" s="719" t="e">
        <f t="shared" si="1"/>
        <v>#DIV/0!</v>
      </c>
      <c r="H87" s="663"/>
      <c r="I87" s="1457" t="s">
        <v>174</v>
      </c>
      <c r="J87" s="1752"/>
      <c r="K87" s="724">
        <f>C54+D54</f>
        <v>0</v>
      </c>
      <c r="L87" s="725">
        <f>I39*12</f>
        <v>0</v>
      </c>
      <c r="M87" s="663"/>
      <c r="N87" s="666"/>
      <c r="S87" s="194"/>
    </row>
    <row r="88" spans="1:19" ht="19.5" customHeight="1" thickBot="1">
      <c r="A88" s="683" t="s">
        <v>217</v>
      </c>
      <c r="B88" s="715"/>
      <c r="C88" s="715"/>
      <c r="D88" s="720"/>
      <c r="E88" s="718"/>
      <c r="F88" s="663"/>
      <c r="G88" s="719" t="e">
        <f t="shared" si="1"/>
        <v>#DIV/0!</v>
      </c>
      <c r="H88" s="663"/>
      <c r="I88" s="1458" t="s">
        <v>175</v>
      </c>
      <c r="J88" s="726" t="s">
        <v>228</v>
      </c>
      <c r="K88" s="724">
        <f>C95+D95</f>
        <v>0</v>
      </c>
      <c r="L88" s="725">
        <f>D81*10</f>
        <v>0</v>
      </c>
      <c r="M88" s="663"/>
      <c r="N88" s="666"/>
      <c r="S88" s="194"/>
    </row>
    <row r="89" spans="1:19" ht="13.5" customHeight="1" thickBot="1">
      <c r="A89" s="683" t="s">
        <v>229</v>
      </c>
      <c r="B89" s="715"/>
      <c r="C89" s="715"/>
      <c r="D89" s="720"/>
      <c r="E89" s="718"/>
      <c r="F89" s="663"/>
      <c r="G89" s="719" t="e">
        <f t="shared" si="1"/>
        <v>#DIV/0!</v>
      </c>
      <c r="H89" s="663"/>
      <c r="I89" s="1753"/>
      <c r="J89" s="726" t="s">
        <v>230</v>
      </c>
      <c r="K89" s="724">
        <f>C103+D103</f>
        <v>0</v>
      </c>
      <c r="L89" s="725">
        <f>D97*2</f>
        <v>0</v>
      </c>
      <c r="M89" s="663"/>
      <c r="N89" s="666"/>
      <c r="S89" s="194"/>
    </row>
    <row r="90" spans="1:19" ht="13.5" customHeight="1" thickBot="1">
      <c r="A90" s="683" t="s">
        <v>219</v>
      </c>
      <c r="B90" s="715"/>
      <c r="C90" s="715"/>
      <c r="D90" s="720"/>
      <c r="E90" s="718"/>
      <c r="F90" s="663"/>
      <c r="G90" s="719" t="e">
        <f t="shared" si="1"/>
        <v>#DIV/0!</v>
      </c>
      <c r="H90" s="663"/>
      <c r="I90" s="1753"/>
      <c r="J90" s="726" t="s">
        <v>231</v>
      </c>
      <c r="K90" s="724">
        <f>C112+D112</f>
        <v>0</v>
      </c>
      <c r="L90" s="725">
        <f>D106*2</f>
        <v>0</v>
      </c>
      <c r="M90" s="663"/>
      <c r="N90" s="666"/>
      <c r="S90" s="194"/>
    </row>
    <row r="91" spans="1:19" ht="13.5" customHeight="1" thickBot="1">
      <c r="A91" s="683" t="s">
        <v>232</v>
      </c>
      <c r="B91" s="715"/>
      <c r="C91" s="715"/>
      <c r="D91" s="720"/>
      <c r="E91" s="718"/>
      <c r="F91" s="663"/>
      <c r="G91" s="721" t="e">
        <f t="shared" si="1"/>
        <v>#DIV/0!</v>
      </c>
      <c r="H91" s="663"/>
      <c r="I91" s="1754"/>
      <c r="J91" s="726" t="s">
        <v>233</v>
      </c>
      <c r="K91" s="724">
        <f>C121+D121</f>
        <v>0</v>
      </c>
      <c r="L91" s="725">
        <f>D115*2</f>
        <v>0</v>
      </c>
      <c r="M91" s="663"/>
      <c r="N91" s="666"/>
      <c r="S91" s="194"/>
    </row>
    <row r="92" spans="1:19" ht="13.5" customHeight="1" thickBot="1">
      <c r="A92" s="683" t="s">
        <v>220</v>
      </c>
      <c r="B92" s="715"/>
      <c r="C92" s="715"/>
      <c r="D92" s="720"/>
      <c r="E92" s="718"/>
      <c r="F92" s="663"/>
      <c r="G92" s="721" t="e">
        <f t="shared" si="1"/>
        <v>#DIV/0!</v>
      </c>
      <c r="H92" s="663"/>
      <c r="I92" s="727"/>
      <c r="J92" s="728" t="s">
        <v>176</v>
      </c>
      <c r="K92" s="729">
        <f>SUM(K87:K91)</f>
        <v>0</v>
      </c>
      <c r="L92" s="730">
        <f>SUM(L87:L91)</f>
        <v>0</v>
      </c>
      <c r="M92" s="663"/>
      <c r="N92" s="666"/>
      <c r="S92" s="194"/>
    </row>
    <row r="93" spans="1:19" ht="16.5" customHeight="1" thickBot="1">
      <c r="A93" s="683" t="s">
        <v>234</v>
      </c>
      <c r="B93" s="715"/>
      <c r="C93" s="715"/>
      <c r="D93" s="720"/>
      <c r="E93" s="718"/>
      <c r="F93" s="663"/>
      <c r="G93" s="721" t="e">
        <f t="shared" si="1"/>
        <v>#DIV/0!</v>
      </c>
      <c r="H93" s="663"/>
      <c r="I93" s="731"/>
      <c r="J93" s="1450" t="s">
        <v>177</v>
      </c>
      <c r="K93" s="1745"/>
      <c r="L93" s="732" t="e">
        <f>K92/L92</f>
        <v>#DIV/0!</v>
      </c>
      <c r="M93" s="663"/>
      <c r="N93" s="666"/>
      <c r="Q93" s="227"/>
      <c r="S93" s="194"/>
    </row>
    <row r="94" spans="1:19" ht="13.5" customHeight="1" thickBot="1">
      <c r="A94" s="733" t="s">
        <v>235</v>
      </c>
      <c r="B94" s="734"/>
      <c r="C94" s="734"/>
      <c r="D94" s="735"/>
      <c r="E94" s="718"/>
      <c r="F94" s="663"/>
      <c r="G94" s="719">
        <v>0</v>
      </c>
      <c r="H94" s="663"/>
      <c r="I94" s="663"/>
      <c r="J94" s="736"/>
      <c r="K94" s="737"/>
      <c r="L94" s="737"/>
      <c r="M94" s="663"/>
      <c r="N94" s="666"/>
      <c r="S94" s="194"/>
    </row>
    <row r="95" spans="1:19" ht="16.5" customHeight="1" thickBot="1">
      <c r="A95" s="738" t="s">
        <v>57</v>
      </c>
      <c r="B95" s="739">
        <f>SUM(B85:B94)</f>
        <v>0</v>
      </c>
      <c r="C95" s="739">
        <f>SUM(C85:C94)</f>
        <v>0</v>
      </c>
      <c r="D95" s="740">
        <f>SUM(D85:D94)</f>
        <v>0</v>
      </c>
      <c r="E95" s="741">
        <f>SUM(E85:E94)</f>
        <v>0</v>
      </c>
      <c r="F95" s="663"/>
      <c r="G95" s="742" t="e">
        <f t="shared" si="1"/>
        <v>#DIV/0!</v>
      </c>
      <c r="H95" s="663"/>
      <c r="I95" s="663"/>
      <c r="J95" s="663"/>
      <c r="K95" s="663"/>
      <c r="L95" s="663"/>
      <c r="M95" s="663"/>
      <c r="N95" s="666"/>
    </row>
    <row r="96" spans="1:19" ht="15.75" customHeight="1">
      <c r="A96" s="743"/>
      <c r="B96" s="744"/>
      <c r="C96" s="744"/>
      <c r="D96" s="744"/>
      <c r="E96" s="744"/>
      <c r="F96" s="663"/>
      <c r="G96" s="745"/>
      <c r="H96" s="663"/>
      <c r="I96" s="663"/>
      <c r="J96" s="663"/>
      <c r="K96" s="663"/>
      <c r="L96" s="663"/>
      <c r="M96" s="663"/>
      <c r="N96" s="666"/>
    </row>
    <row r="97" spans="1:18" ht="15.75" customHeight="1">
      <c r="A97" s="1451" t="s">
        <v>236</v>
      </c>
      <c r="B97" s="1748"/>
      <c r="C97" s="1748"/>
      <c r="D97" s="664"/>
      <c r="E97" s="744"/>
      <c r="F97" s="663"/>
      <c r="G97" s="745"/>
      <c r="H97" s="663"/>
      <c r="I97" s="663"/>
      <c r="J97" s="663"/>
      <c r="K97" s="663"/>
      <c r="L97" s="663"/>
      <c r="M97" s="663"/>
      <c r="N97" s="666"/>
    </row>
    <row r="98" spans="1:18" ht="16.5" customHeight="1" thickBot="1">
      <c r="A98" s="743"/>
      <c r="B98" s="744"/>
      <c r="C98" s="744"/>
      <c r="D98" s="744"/>
      <c r="E98" s="744"/>
      <c r="F98" s="663"/>
      <c r="G98" s="745"/>
      <c r="H98" s="663"/>
      <c r="I98" s="663"/>
      <c r="J98" s="663"/>
      <c r="K98" s="663"/>
      <c r="L98" s="663"/>
      <c r="M98" s="663"/>
      <c r="N98" s="666"/>
      <c r="R98" s="228"/>
    </row>
    <row r="99" spans="1:18" ht="13.5" customHeight="1" thickBot="1">
      <c r="A99" s="1452" t="s">
        <v>204</v>
      </c>
      <c r="B99" s="1744"/>
      <c r="C99" s="1744"/>
      <c r="D99" s="1744"/>
      <c r="E99" s="1745"/>
      <c r="F99" s="663"/>
      <c r="G99" s="670"/>
      <c r="H99" s="663"/>
      <c r="I99" s="663"/>
      <c r="J99" s="663"/>
      <c r="K99" s="663"/>
      <c r="L99" s="663"/>
      <c r="M99" s="663"/>
      <c r="N99" s="666"/>
      <c r="R99" s="228"/>
    </row>
    <row r="100" spans="1:18" ht="34.5" customHeight="1" thickBot="1">
      <c r="A100" s="746" t="s">
        <v>205</v>
      </c>
      <c r="B100" s="672" t="s">
        <v>206</v>
      </c>
      <c r="C100" s="747" t="s">
        <v>207</v>
      </c>
      <c r="D100" s="748" t="s">
        <v>208</v>
      </c>
      <c r="E100" s="714" t="s">
        <v>209</v>
      </c>
      <c r="F100" s="663"/>
      <c r="G100" s="675" t="s">
        <v>210</v>
      </c>
      <c r="H100" s="663"/>
      <c r="I100" s="663"/>
      <c r="J100" s="663"/>
      <c r="K100" s="663"/>
      <c r="L100" s="663"/>
      <c r="M100" s="663"/>
      <c r="N100" s="666"/>
      <c r="R100" s="228"/>
    </row>
    <row r="101" spans="1:18" ht="13.5" customHeight="1" thickBot="1">
      <c r="A101" s="749" t="s">
        <v>237</v>
      </c>
      <c r="B101" s="750"/>
      <c r="C101" s="750"/>
      <c r="D101" s="750"/>
      <c r="E101" s="750"/>
      <c r="F101" s="663"/>
      <c r="G101" s="719" t="e">
        <f>C101/B101</f>
        <v>#DIV/0!</v>
      </c>
      <c r="H101" s="663"/>
      <c r="I101" s="663"/>
      <c r="J101" s="663"/>
      <c r="K101" s="663"/>
      <c r="L101" s="663"/>
      <c r="M101" s="663"/>
      <c r="N101" s="666"/>
      <c r="R101" s="228"/>
    </row>
    <row r="102" spans="1:18" ht="13.5" customHeight="1" thickBot="1">
      <c r="A102" s="749" t="s">
        <v>238</v>
      </c>
      <c r="B102" s="750"/>
      <c r="C102" s="750"/>
      <c r="D102" s="750"/>
      <c r="E102" s="750"/>
      <c r="F102" s="663"/>
      <c r="G102" s="719" t="e">
        <f>C102/B102</f>
        <v>#DIV/0!</v>
      </c>
      <c r="H102" s="663"/>
      <c r="I102" s="663"/>
      <c r="J102" s="663"/>
      <c r="K102" s="663"/>
      <c r="L102" s="663"/>
      <c r="M102" s="663"/>
      <c r="N102" s="666"/>
      <c r="R102" s="228"/>
    </row>
    <row r="103" spans="1:18" ht="16.5" customHeight="1" thickBot="1">
      <c r="A103" s="693" t="s">
        <v>57</v>
      </c>
      <c r="B103" s="694">
        <f>SUM(B101:B102)</f>
        <v>0</v>
      </c>
      <c r="C103" s="694">
        <f>SUM(C101:C102)</f>
        <v>0</v>
      </c>
      <c r="D103" s="695">
        <f>SUM(D101:D102)</f>
        <v>0</v>
      </c>
      <c r="E103" s="741">
        <f>SUM(E101:E102)</f>
        <v>0</v>
      </c>
      <c r="F103" s="663"/>
      <c r="G103" s="719" t="e">
        <f>C103/B103</f>
        <v>#DIV/0!</v>
      </c>
      <c r="H103" s="663"/>
      <c r="I103" s="663"/>
      <c r="J103" s="663"/>
      <c r="K103" s="663"/>
      <c r="L103" s="663"/>
      <c r="M103" s="663"/>
      <c r="N103" s="666"/>
      <c r="R103" s="228"/>
    </row>
    <row r="104" spans="1:18" ht="15.75" customHeight="1">
      <c r="A104" s="743"/>
      <c r="B104" s="744"/>
      <c r="C104" s="744"/>
      <c r="D104" s="744"/>
      <c r="E104" s="744"/>
      <c r="F104" s="663"/>
      <c r="G104" s="745"/>
      <c r="H104" s="663"/>
      <c r="I104" s="663"/>
      <c r="J104" s="663"/>
      <c r="K104" s="663"/>
      <c r="L104" s="663"/>
      <c r="M104" s="663"/>
      <c r="N104" s="666"/>
      <c r="R104" s="228"/>
    </row>
    <row r="105" spans="1:18" ht="15.75" customHeight="1">
      <c r="A105" s="743"/>
      <c r="B105" s="744"/>
      <c r="C105" s="744"/>
      <c r="D105" s="744"/>
      <c r="E105" s="744"/>
      <c r="F105" s="663"/>
      <c r="G105" s="745"/>
      <c r="H105" s="663"/>
      <c r="I105" s="663"/>
      <c r="J105" s="663"/>
      <c r="K105" s="663"/>
      <c r="L105" s="663"/>
      <c r="M105" s="663"/>
      <c r="N105" s="666"/>
      <c r="R105" s="228"/>
    </row>
    <row r="106" spans="1:18" ht="18.75" customHeight="1">
      <c r="A106" s="1451" t="s">
        <v>239</v>
      </c>
      <c r="B106" s="1748"/>
      <c r="C106" s="1748"/>
      <c r="D106" s="664"/>
      <c r="E106" s="744"/>
      <c r="F106" s="663"/>
      <c r="G106" s="745"/>
      <c r="H106" s="663"/>
      <c r="I106" s="663"/>
      <c r="J106" s="663"/>
      <c r="K106" s="663"/>
      <c r="L106" s="663"/>
      <c r="M106" s="663"/>
      <c r="N106" s="666"/>
      <c r="R106" s="229"/>
    </row>
    <row r="107" spans="1:18" ht="16.5" customHeight="1" thickBot="1">
      <c r="A107" s="743"/>
      <c r="B107" s="744"/>
      <c r="C107" s="744"/>
      <c r="D107" s="744"/>
      <c r="E107" s="744"/>
      <c r="F107" s="663"/>
      <c r="G107" s="745"/>
      <c r="H107" s="663"/>
      <c r="I107" s="663"/>
      <c r="J107" s="663"/>
      <c r="K107" s="663"/>
      <c r="L107" s="663"/>
      <c r="M107" s="663"/>
      <c r="N107" s="666"/>
    </row>
    <row r="108" spans="1:18" ht="13.5" customHeight="1" thickBot="1">
      <c r="A108" s="1452" t="s">
        <v>204</v>
      </c>
      <c r="B108" s="1744"/>
      <c r="C108" s="1744"/>
      <c r="D108" s="1744"/>
      <c r="E108" s="1745"/>
      <c r="F108" s="663"/>
      <c r="G108" s="670"/>
      <c r="H108" s="663"/>
      <c r="I108" s="663"/>
      <c r="J108" s="663"/>
      <c r="K108" s="663"/>
      <c r="L108" s="663"/>
      <c r="M108" s="663"/>
      <c r="N108" s="666"/>
    </row>
    <row r="109" spans="1:18" ht="34.5" customHeight="1" thickBot="1">
      <c r="A109" s="746" t="s">
        <v>205</v>
      </c>
      <c r="B109" s="672" t="s">
        <v>206</v>
      </c>
      <c r="C109" s="747" t="s">
        <v>207</v>
      </c>
      <c r="D109" s="748" t="s">
        <v>208</v>
      </c>
      <c r="E109" s="714" t="s">
        <v>209</v>
      </c>
      <c r="F109" s="663"/>
      <c r="G109" s="675" t="s">
        <v>210</v>
      </c>
      <c r="H109" s="663"/>
      <c r="I109" s="663"/>
      <c r="J109" s="663"/>
      <c r="K109" s="663"/>
      <c r="L109" s="663"/>
      <c r="M109" s="663"/>
      <c r="N109" s="666"/>
    </row>
    <row r="110" spans="1:18" ht="13.5" customHeight="1" thickBot="1">
      <c r="A110" s="749" t="s">
        <v>240</v>
      </c>
      <c r="B110" s="750"/>
      <c r="C110" s="750"/>
      <c r="D110" s="750"/>
      <c r="E110" s="750"/>
      <c r="F110" s="663"/>
      <c r="G110" s="719" t="e">
        <f>C110/B110</f>
        <v>#DIV/0!</v>
      </c>
      <c r="H110" s="663"/>
      <c r="I110" s="663"/>
      <c r="J110" s="663"/>
      <c r="K110" s="663"/>
      <c r="L110" s="663"/>
      <c r="M110" s="663"/>
      <c r="N110" s="666"/>
    </row>
    <row r="111" spans="1:18" ht="13.5" customHeight="1" thickBot="1">
      <c r="A111" s="749" t="s">
        <v>241</v>
      </c>
      <c r="B111" s="750"/>
      <c r="C111" s="750"/>
      <c r="D111" s="750"/>
      <c r="E111" s="750"/>
      <c r="F111" s="663"/>
      <c r="G111" s="719" t="e">
        <f>C111/B111</f>
        <v>#DIV/0!</v>
      </c>
      <c r="H111" s="663"/>
      <c r="I111" s="663"/>
      <c r="J111" s="663"/>
      <c r="K111" s="663"/>
      <c r="L111" s="663"/>
      <c r="M111" s="663"/>
      <c r="N111" s="666"/>
    </row>
    <row r="112" spans="1:18" ht="16.5" customHeight="1" thickBot="1">
      <c r="A112" s="693" t="s">
        <v>57</v>
      </c>
      <c r="B112" s="694">
        <f>SUM(B110:B111)</f>
        <v>0</v>
      </c>
      <c r="C112" s="694">
        <f>SUM(C110:C111)</f>
        <v>0</v>
      </c>
      <c r="D112" s="695">
        <f>SUM(D110:D111)</f>
        <v>0</v>
      </c>
      <c r="E112" s="741">
        <f>SUM(E110:E111)</f>
        <v>0</v>
      </c>
      <c r="F112" s="663"/>
      <c r="G112" s="719" t="e">
        <f>C112/B112</f>
        <v>#DIV/0!</v>
      </c>
      <c r="H112" s="663"/>
      <c r="I112" s="663"/>
      <c r="J112" s="663"/>
      <c r="K112" s="663"/>
      <c r="L112" s="663"/>
      <c r="M112" s="663"/>
      <c r="N112" s="666"/>
    </row>
    <row r="113" spans="1:14" ht="15.75" customHeight="1">
      <c r="A113" s="743"/>
      <c r="B113" s="744"/>
      <c r="C113" s="744"/>
      <c r="D113" s="744"/>
      <c r="E113" s="744"/>
      <c r="F113" s="663"/>
      <c r="G113" s="663"/>
      <c r="H113" s="663"/>
      <c r="I113" s="663"/>
      <c r="J113" s="663"/>
      <c r="K113" s="663"/>
      <c r="L113" s="663"/>
      <c r="M113" s="663"/>
      <c r="N113" s="666"/>
    </row>
    <row r="114" spans="1:14" ht="15.75" customHeight="1">
      <c r="A114" s="743"/>
      <c r="B114" s="744"/>
      <c r="C114" s="744"/>
      <c r="D114" s="744"/>
      <c r="E114" s="744"/>
      <c r="F114" s="663"/>
      <c r="G114" s="663"/>
      <c r="H114" s="663"/>
      <c r="I114" s="663"/>
      <c r="J114" s="663"/>
      <c r="K114" s="663"/>
      <c r="L114" s="663"/>
      <c r="M114" s="663"/>
      <c r="N114" s="666"/>
    </row>
    <row r="115" spans="1:14" ht="15.75" customHeight="1">
      <c r="A115" s="1451" t="s">
        <v>242</v>
      </c>
      <c r="B115" s="1748"/>
      <c r="C115" s="1748"/>
      <c r="D115" s="664"/>
      <c r="E115" s="744"/>
      <c r="F115" s="663"/>
      <c r="G115" s="663"/>
      <c r="H115" s="663"/>
      <c r="I115" s="663"/>
      <c r="J115" s="663"/>
      <c r="K115" s="663"/>
      <c r="L115" s="663"/>
      <c r="M115" s="663"/>
      <c r="N115" s="666"/>
    </row>
    <row r="116" spans="1:14" ht="16.5" customHeight="1" thickBot="1">
      <c r="A116" s="743"/>
      <c r="B116" s="744"/>
      <c r="C116" s="744"/>
      <c r="D116" s="744"/>
      <c r="E116" s="744"/>
      <c r="F116" s="663"/>
      <c r="G116" s="663"/>
      <c r="H116" s="663"/>
      <c r="I116" s="663"/>
      <c r="J116" s="663"/>
      <c r="K116" s="663"/>
      <c r="L116" s="663"/>
      <c r="M116" s="663"/>
      <c r="N116" s="666"/>
    </row>
    <row r="117" spans="1:14" ht="13.5" customHeight="1" thickBot="1">
      <c r="A117" s="1452" t="s">
        <v>204</v>
      </c>
      <c r="B117" s="1744"/>
      <c r="C117" s="1744"/>
      <c r="D117" s="1744"/>
      <c r="E117" s="1745"/>
      <c r="F117" s="663"/>
      <c r="G117" s="670"/>
      <c r="H117" s="663"/>
      <c r="I117" s="663"/>
      <c r="J117" s="663"/>
      <c r="K117" s="663"/>
      <c r="L117" s="663"/>
      <c r="M117" s="663"/>
      <c r="N117" s="666"/>
    </row>
    <row r="118" spans="1:14" ht="34.5" customHeight="1" thickBot="1">
      <c r="A118" s="746" t="s">
        <v>205</v>
      </c>
      <c r="B118" s="672" t="s">
        <v>206</v>
      </c>
      <c r="C118" s="747" t="s">
        <v>207</v>
      </c>
      <c r="D118" s="748" t="s">
        <v>208</v>
      </c>
      <c r="E118" s="714" t="s">
        <v>209</v>
      </c>
      <c r="F118" s="663"/>
      <c r="G118" s="675" t="s">
        <v>210</v>
      </c>
      <c r="H118" s="663"/>
      <c r="I118" s="663"/>
      <c r="J118" s="663"/>
      <c r="K118" s="663"/>
      <c r="L118" s="663"/>
      <c r="M118" s="663"/>
      <c r="N118" s="666"/>
    </row>
    <row r="119" spans="1:14" ht="13.5" customHeight="1" thickBot="1">
      <c r="A119" s="749" t="s">
        <v>243</v>
      </c>
      <c r="B119" s="750">
        <v>0</v>
      </c>
      <c r="C119" s="750">
        <v>0</v>
      </c>
      <c r="D119" s="750"/>
      <c r="E119" s="750">
        <v>0</v>
      </c>
      <c r="F119" s="663"/>
      <c r="G119" s="719">
        <v>0</v>
      </c>
      <c r="H119" s="663"/>
      <c r="I119" s="663"/>
      <c r="J119" s="663"/>
      <c r="K119" s="663"/>
      <c r="L119" s="663"/>
      <c r="M119" s="663"/>
      <c r="N119" s="666"/>
    </row>
    <row r="120" spans="1:14" ht="13.5" customHeight="1" thickBot="1">
      <c r="A120" s="749" t="s">
        <v>244</v>
      </c>
      <c r="B120" s="750">
        <v>0</v>
      </c>
      <c r="C120" s="750">
        <v>0</v>
      </c>
      <c r="D120" s="750"/>
      <c r="E120" s="750"/>
      <c r="F120" s="663"/>
      <c r="G120" s="719">
        <v>0</v>
      </c>
      <c r="H120" s="663"/>
      <c r="I120" s="663"/>
      <c r="J120" s="663"/>
      <c r="K120" s="663"/>
      <c r="L120" s="663"/>
      <c r="M120" s="663"/>
      <c r="N120" s="666"/>
    </row>
    <row r="121" spans="1:14" ht="16.5" customHeight="1" thickBot="1">
      <c r="A121" s="693" t="s">
        <v>57</v>
      </c>
      <c r="B121" s="694">
        <f>SUM(B119:B120)</f>
        <v>0</v>
      </c>
      <c r="C121" s="694">
        <f>SUM(C119:C120)</f>
        <v>0</v>
      </c>
      <c r="D121" s="695">
        <f>SUM(D119:D120)</f>
        <v>0</v>
      </c>
      <c r="E121" s="741">
        <f>SUM(E119:E120)</f>
        <v>0</v>
      </c>
      <c r="F121" s="663"/>
      <c r="G121" s="719">
        <v>0</v>
      </c>
      <c r="H121" s="663"/>
      <c r="I121" s="663"/>
      <c r="J121" s="663"/>
      <c r="K121" s="663"/>
      <c r="L121" s="663"/>
      <c r="M121" s="663"/>
      <c r="N121" s="666"/>
    </row>
    <row r="122" spans="1:14" ht="15.75" customHeight="1">
      <c r="A122" s="743"/>
      <c r="B122" s="744"/>
      <c r="C122" s="744"/>
      <c r="D122" s="744"/>
      <c r="E122" s="744"/>
      <c r="F122" s="663"/>
      <c r="G122" s="663"/>
      <c r="H122" s="663"/>
      <c r="I122" s="663"/>
      <c r="J122" s="663"/>
      <c r="K122" s="663"/>
      <c r="L122" s="663"/>
      <c r="M122" s="663"/>
      <c r="N122" s="666"/>
    </row>
    <row r="123" spans="1:14" ht="15.75" customHeight="1">
      <c r="A123" s="743"/>
      <c r="B123" s="744"/>
      <c r="C123" s="744"/>
      <c r="D123" s="744"/>
      <c r="E123" s="744"/>
      <c r="F123" s="663"/>
      <c r="G123" s="663"/>
      <c r="H123" s="663"/>
      <c r="I123" s="663"/>
      <c r="J123" s="663"/>
      <c r="K123" s="663"/>
      <c r="L123" s="663"/>
      <c r="M123" s="663"/>
      <c r="N123" s="666"/>
    </row>
    <row r="124" spans="1:14" ht="15.75" customHeight="1">
      <c r="A124" s="743"/>
      <c r="B124" s="744"/>
      <c r="C124" s="744"/>
      <c r="D124" s="744"/>
      <c r="E124" s="744"/>
      <c r="F124" s="663"/>
      <c r="G124" s="663"/>
      <c r="H124" s="663"/>
      <c r="I124" s="663"/>
      <c r="J124" s="663"/>
      <c r="K124" s="663"/>
      <c r="L124" s="663"/>
      <c r="M124" s="663"/>
      <c r="N124" s="666"/>
    </row>
    <row r="125" spans="1:14" ht="12.75" customHeight="1">
      <c r="A125" s="662"/>
      <c r="B125" s="663"/>
      <c r="C125" s="663"/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6"/>
    </row>
    <row r="126" spans="1:14" ht="12.75" customHeight="1">
      <c r="A126" s="662"/>
      <c r="B126" s="663"/>
      <c r="C126" s="663"/>
      <c r="D126" s="663"/>
      <c r="E126" s="663"/>
      <c r="F126" s="663"/>
      <c r="G126" s="663"/>
      <c r="H126" s="663"/>
      <c r="I126" s="663"/>
      <c r="J126" s="663"/>
      <c r="K126" s="663"/>
      <c r="L126" s="663"/>
      <c r="M126" s="663"/>
      <c r="N126" s="666"/>
    </row>
    <row r="127" spans="1:14" ht="12.75" customHeight="1">
      <c r="A127" s="662"/>
      <c r="B127" s="663"/>
      <c r="C127" s="663"/>
      <c r="D127" s="663"/>
      <c r="E127" s="663"/>
      <c r="F127" s="663"/>
      <c r="G127" s="663"/>
      <c r="H127" s="663"/>
      <c r="I127" s="663"/>
      <c r="J127" s="663"/>
      <c r="K127" s="663"/>
      <c r="L127" s="663"/>
      <c r="M127" s="663"/>
      <c r="N127" s="666"/>
    </row>
    <row r="128" spans="1:14" ht="12.75" customHeight="1">
      <c r="A128" s="662"/>
      <c r="B128" s="663"/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6"/>
    </row>
    <row r="129" spans="1:14" ht="12.75" customHeight="1">
      <c r="A129" s="662"/>
      <c r="B129" s="663"/>
      <c r="C129" s="663"/>
      <c r="D129" s="663"/>
      <c r="E129" s="663"/>
      <c r="F129" s="663"/>
      <c r="G129" s="663"/>
      <c r="H129" s="663"/>
      <c r="I129" s="663"/>
      <c r="J129" s="663"/>
      <c r="K129" s="663"/>
      <c r="L129" s="663"/>
      <c r="M129" s="663"/>
      <c r="N129" s="666"/>
    </row>
    <row r="130" spans="1:14" ht="12.75" customHeight="1">
      <c r="A130" s="662"/>
      <c r="B130" s="663"/>
      <c r="C130" s="663"/>
      <c r="D130" s="663"/>
      <c r="E130" s="663"/>
      <c r="F130" s="663"/>
      <c r="G130" s="663"/>
      <c r="H130" s="663"/>
      <c r="I130" s="663"/>
      <c r="J130" s="663"/>
      <c r="K130" s="663"/>
      <c r="L130" s="663"/>
      <c r="M130" s="663"/>
      <c r="N130" s="666"/>
    </row>
    <row r="131" spans="1:14" ht="12.75" customHeight="1">
      <c r="A131" s="662"/>
      <c r="B131" s="663"/>
      <c r="C131" s="663"/>
      <c r="D131" s="663"/>
      <c r="E131" s="663"/>
      <c r="F131" s="663"/>
      <c r="G131" s="663"/>
      <c r="H131" s="663"/>
      <c r="I131" s="663"/>
      <c r="J131" s="663"/>
      <c r="K131" s="663"/>
      <c r="L131" s="663"/>
      <c r="M131" s="663"/>
      <c r="N131" s="666"/>
    </row>
    <row r="132" spans="1:14" ht="12.75" customHeight="1">
      <c r="A132" s="662"/>
      <c r="B132" s="663"/>
      <c r="C132" s="663"/>
      <c r="D132" s="663"/>
      <c r="E132" s="663"/>
      <c r="F132" s="663"/>
      <c r="G132" s="663"/>
      <c r="H132" s="663"/>
      <c r="I132" s="663"/>
      <c r="J132" s="663"/>
      <c r="K132" s="663"/>
      <c r="L132" s="663"/>
      <c r="M132" s="663"/>
      <c r="N132" s="666"/>
    </row>
    <row r="133" spans="1:14" ht="12.75" customHeight="1">
      <c r="A133" s="662"/>
      <c r="B133" s="663"/>
      <c r="C133" s="663"/>
      <c r="D133" s="663"/>
      <c r="E133" s="663"/>
      <c r="F133" s="663"/>
      <c r="G133" s="663"/>
      <c r="H133" s="663"/>
      <c r="I133" s="663"/>
      <c r="J133" s="663"/>
      <c r="K133" s="663"/>
      <c r="L133" s="663"/>
      <c r="M133" s="663"/>
      <c r="N133" s="666"/>
    </row>
    <row r="134" spans="1:14" ht="12.75" customHeight="1">
      <c r="A134" s="662"/>
      <c r="B134" s="663"/>
      <c r="C134" s="663"/>
      <c r="D134" s="663"/>
      <c r="E134" s="663"/>
      <c r="F134" s="663"/>
      <c r="G134" s="663"/>
      <c r="H134" s="663"/>
      <c r="I134" s="663"/>
      <c r="J134" s="663"/>
      <c r="K134" s="663"/>
      <c r="L134" s="663"/>
      <c r="M134" s="663"/>
      <c r="N134" s="666"/>
    </row>
    <row r="135" spans="1:14" ht="12.75" customHeight="1">
      <c r="A135" s="662"/>
      <c r="B135" s="663"/>
      <c r="C135" s="663"/>
      <c r="D135" s="663"/>
      <c r="E135" s="663"/>
      <c r="F135" s="663"/>
      <c r="G135" s="663"/>
      <c r="H135" s="663"/>
      <c r="I135" s="663"/>
      <c r="J135" s="663"/>
      <c r="K135" s="663"/>
      <c r="L135" s="663"/>
      <c r="M135" s="663"/>
      <c r="N135" s="666"/>
    </row>
    <row r="136" spans="1:14" ht="12.75" customHeight="1">
      <c r="A136" s="662"/>
      <c r="B136" s="663"/>
      <c r="C136" s="663"/>
      <c r="D136" s="663"/>
      <c r="E136" s="663"/>
      <c r="F136" s="663"/>
      <c r="G136" s="663"/>
      <c r="H136" s="663"/>
      <c r="I136" s="663"/>
      <c r="J136" s="663"/>
      <c r="K136" s="663"/>
      <c r="L136" s="663"/>
      <c r="M136" s="663"/>
      <c r="N136" s="666"/>
    </row>
    <row r="137" spans="1:14" ht="12.75" customHeight="1">
      <c r="A137" s="662"/>
      <c r="B137" s="663"/>
      <c r="C137" s="663"/>
      <c r="D137" s="663"/>
      <c r="E137" s="663"/>
      <c r="F137" s="663"/>
      <c r="G137" s="663"/>
      <c r="H137" s="663"/>
      <c r="I137" s="663"/>
      <c r="J137" s="663"/>
      <c r="K137" s="663"/>
      <c r="L137" s="663"/>
      <c r="M137" s="663"/>
      <c r="N137" s="666"/>
    </row>
    <row r="138" spans="1:14" ht="12.75" customHeight="1">
      <c r="A138" s="662"/>
      <c r="B138" s="663"/>
      <c r="C138" s="663"/>
      <c r="D138" s="663"/>
      <c r="E138" s="663"/>
      <c r="F138" s="663"/>
      <c r="G138" s="663"/>
      <c r="H138" s="663"/>
      <c r="I138" s="663"/>
      <c r="J138" s="663"/>
      <c r="K138" s="663"/>
      <c r="L138" s="663"/>
      <c r="M138" s="663"/>
      <c r="N138" s="666"/>
    </row>
    <row r="139" spans="1:14" ht="12.75" customHeight="1">
      <c r="A139" s="662"/>
      <c r="B139" s="663"/>
      <c r="C139" s="663"/>
      <c r="D139" s="663"/>
      <c r="E139" s="663"/>
      <c r="F139" s="663"/>
      <c r="G139" s="663"/>
      <c r="H139" s="663"/>
      <c r="I139" s="663"/>
      <c r="J139" s="663"/>
      <c r="K139" s="663"/>
      <c r="L139" s="663"/>
      <c r="M139" s="663"/>
      <c r="N139" s="666"/>
    </row>
    <row r="140" spans="1:14" ht="12.75" customHeight="1">
      <c r="A140" s="662"/>
      <c r="B140" s="663"/>
      <c r="C140" s="663"/>
      <c r="D140" s="663"/>
      <c r="E140" s="663"/>
      <c r="F140" s="663"/>
      <c r="G140" s="663"/>
      <c r="H140" s="663"/>
      <c r="I140" s="663"/>
      <c r="J140" s="663"/>
      <c r="K140" s="663"/>
      <c r="L140" s="663"/>
      <c r="M140" s="663"/>
      <c r="N140" s="666"/>
    </row>
    <row r="141" spans="1:14" ht="12.75" customHeight="1">
      <c r="A141" s="662"/>
      <c r="B141" s="663"/>
      <c r="C141" s="663"/>
      <c r="D141" s="663"/>
      <c r="E141" s="663"/>
      <c r="F141" s="663"/>
      <c r="G141" s="663"/>
      <c r="H141" s="663"/>
      <c r="I141" s="663"/>
      <c r="J141" s="663"/>
      <c r="K141" s="663"/>
      <c r="L141" s="663"/>
      <c r="M141" s="663"/>
      <c r="N141" s="666"/>
    </row>
    <row r="142" spans="1:14" ht="12.75" customHeight="1">
      <c r="A142" s="662"/>
      <c r="B142" s="663"/>
      <c r="C142" s="663"/>
      <c r="D142" s="663"/>
      <c r="E142" s="663"/>
      <c r="F142" s="663"/>
      <c r="G142" s="663"/>
      <c r="H142" s="663"/>
      <c r="I142" s="663"/>
      <c r="J142" s="663"/>
      <c r="K142" s="663"/>
      <c r="L142" s="663"/>
      <c r="M142" s="663"/>
      <c r="N142" s="666"/>
    </row>
    <row r="143" spans="1:14" ht="12.75" customHeight="1">
      <c r="A143" s="662"/>
      <c r="B143" s="663"/>
      <c r="C143" s="663"/>
      <c r="D143" s="663"/>
      <c r="E143" s="663"/>
      <c r="F143" s="663"/>
      <c r="G143" s="663"/>
      <c r="H143" s="663"/>
      <c r="I143" s="663"/>
      <c r="J143" s="663"/>
      <c r="K143" s="663"/>
      <c r="L143" s="663"/>
      <c r="M143" s="663"/>
      <c r="N143" s="666"/>
    </row>
    <row r="144" spans="1:14" ht="12.75" customHeight="1">
      <c r="A144" s="662"/>
      <c r="B144" s="663"/>
      <c r="C144" s="663"/>
      <c r="D144" s="663"/>
      <c r="E144" s="663"/>
      <c r="F144" s="663"/>
      <c r="G144" s="663"/>
      <c r="H144" s="663"/>
      <c r="I144" s="663"/>
      <c r="J144" s="663"/>
      <c r="K144" s="663"/>
      <c r="L144" s="663"/>
      <c r="M144" s="663"/>
      <c r="N144" s="666"/>
    </row>
    <row r="145" spans="1:14" ht="12.75" customHeight="1">
      <c r="A145" s="662"/>
      <c r="B145" s="663"/>
      <c r="C145" s="663"/>
      <c r="D145" s="663"/>
      <c r="E145" s="663"/>
      <c r="F145" s="663"/>
      <c r="G145" s="663"/>
      <c r="H145" s="663"/>
      <c r="I145" s="663"/>
      <c r="J145" s="663"/>
      <c r="K145" s="663"/>
      <c r="L145" s="663"/>
      <c r="M145" s="663"/>
      <c r="N145" s="666"/>
    </row>
    <row r="146" spans="1:14" ht="12.75" customHeight="1">
      <c r="A146" s="662"/>
      <c r="B146" s="663"/>
      <c r="C146" s="663"/>
      <c r="D146" s="663"/>
      <c r="E146" s="663"/>
      <c r="F146" s="663"/>
      <c r="G146" s="663"/>
      <c r="H146" s="663"/>
      <c r="I146" s="663"/>
      <c r="J146" s="663"/>
      <c r="K146" s="663"/>
      <c r="L146" s="663"/>
      <c r="M146" s="663"/>
      <c r="N146" s="666"/>
    </row>
    <row r="147" spans="1:14" ht="12.75" customHeight="1">
      <c r="A147" s="662"/>
      <c r="B147" s="663"/>
      <c r="C147" s="663"/>
      <c r="D147" s="663"/>
      <c r="E147" s="663"/>
      <c r="F147" s="663"/>
      <c r="G147" s="663"/>
      <c r="H147" s="663"/>
      <c r="I147" s="663"/>
      <c r="J147" s="663"/>
      <c r="K147" s="663"/>
      <c r="L147" s="663"/>
      <c r="M147" s="663"/>
      <c r="N147" s="666"/>
    </row>
    <row r="148" spans="1:14" ht="12.75" customHeight="1">
      <c r="A148" s="662"/>
      <c r="B148" s="663"/>
      <c r="C148" s="663"/>
      <c r="D148" s="663"/>
      <c r="E148" s="663"/>
      <c r="F148" s="663"/>
      <c r="G148" s="663"/>
      <c r="H148" s="663"/>
      <c r="I148" s="663"/>
      <c r="J148" s="663"/>
      <c r="K148" s="663"/>
      <c r="L148" s="663"/>
      <c r="M148" s="663"/>
      <c r="N148" s="666"/>
    </row>
    <row r="149" spans="1:14" ht="12.75" customHeight="1">
      <c r="A149" s="662"/>
      <c r="B149" s="663"/>
      <c r="C149" s="663"/>
      <c r="D149" s="663"/>
      <c r="E149" s="663"/>
      <c r="F149" s="663"/>
      <c r="G149" s="663"/>
      <c r="H149" s="663"/>
      <c r="I149" s="663"/>
      <c r="J149" s="663"/>
      <c r="K149" s="663"/>
      <c r="L149" s="663"/>
      <c r="M149" s="663"/>
      <c r="N149" s="666"/>
    </row>
    <row r="150" spans="1:14" ht="12.75" customHeight="1">
      <c r="A150" s="662"/>
      <c r="B150" s="663"/>
      <c r="C150" s="663"/>
      <c r="D150" s="663"/>
      <c r="E150" s="663"/>
      <c r="F150" s="663"/>
      <c r="G150" s="663"/>
      <c r="H150" s="663"/>
      <c r="I150" s="663"/>
      <c r="J150" s="663"/>
      <c r="K150" s="663"/>
      <c r="L150" s="663"/>
      <c r="M150" s="663"/>
      <c r="N150" s="666"/>
    </row>
    <row r="151" spans="1:14" ht="12.75" customHeight="1">
      <c r="A151" s="662"/>
      <c r="B151" s="663"/>
      <c r="C151" s="663"/>
      <c r="D151" s="663"/>
      <c r="E151" s="663"/>
      <c r="F151" s="663"/>
      <c r="G151" s="663"/>
      <c r="H151" s="663"/>
      <c r="I151" s="663"/>
      <c r="J151" s="663"/>
      <c r="K151" s="663"/>
      <c r="L151" s="663"/>
      <c r="M151" s="663"/>
      <c r="N151" s="666"/>
    </row>
    <row r="152" spans="1:14" ht="12.75" customHeight="1">
      <c r="A152" s="662"/>
      <c r="B152" s="663"/>
      <c r="C152" s="663"/>
      <c r="D152" s="663"/>
      <c r="E152" s="663"/>
      <c r="F152" s="663"/>
      <c r="G152" s="663"/>
      <c r="H152" s="663"/>
      <c r="I152" s="663"/>
      <c r="J152" s="663"/>
      <c r="K152" s="663"/>
      <c r="L152" s="663"/>
      <c r="M152" s="663"/>
      <c r="N152" s="666"/>
    </row>
    <row r="153" spans="1:14" ht="12.75" customHeight="1">
      <c r="A153" s="662"/>
      <c r="B153" s="663"/>
      <c r="C153" s="663"/>
      <c r="D153" s="663"/>
      <c r="E153" s="663"/>
      <c r="F153" s="663"/>
      <c r="G153" s="663"/>
      <c r="H153" s="663"/>
      <c r="I153" s="663"/>
      <c r="J153" s="663"/>
      <c r="K153" s="663"/>
      <c r="L153" s="663"/>
      <c r="M153" s="663"/>
      <c r="N153" s="666"/>
    </row>
    <row r="154" spans="1:14" ht="12.75" customHeight="1">
      <c r="A154" s="662"/>
      <c r="B154" s="663"/>
      <c r="C154" s="663"/>
      <c r="D154" s="663"/>
      <c r="E154" s="663"/>
      <c r="F154" s="663"/>
      <c r="G154" s="663"/>
      <c r="H154" s="663"/>
      <c r="I154" s="663"/>
      <c r="J154" s="663"/>
      <c r="K154" s="663"/>
      <c r="L154" s="663"/>
      <c r="M154" s="663"/>
      <c r="N154" s="666"/>
    </row>
    <row r="155" spans="1:14" ht="12.75" customHeight="1">
      <c r="A155" s="662"/>
      <c r="B155" s="663"/>
      <c r="C155" s="663"/>
      <c r="D155" s="663"/>
      <c r="E155" s="663"/>
      <c r="F155" s="663"/>
      <c r="G155" s="663"/>
      <c r="H155" s="663"/>
      <c r="I155" s="663"/>
      <c r="J155" s="663"/>
      <c r="K155" s="663"/>
      <c r="L155" s="663"/>
      <c r="M155" s="663"/>
      <c r="N155" s="666"/>
    </row>
    <row r="156" spans="1:14" ht="12.75" customHeight="1">
      <c r="A156" s="662"/>
      <c r="B156" s="663"/>
      <c r="C156" s="663"/>
      <c r="D156" s="663"/>
      <c r="E156" s="663"/>
      <c r="F156" s="663"/>
      <c r="G156" s="663"/>
      <c r="H156" s="663"/>
      <c r="I156" s="663"/>
      <c r="J156" s="663"/>
      <c r="K156" s="663"/>
      <c r="L156" s="663"/>
      <c r="M156" s="663"/>
      <c r="N156" s="666"/>
    </row>
    <row r="157" spans="1:14" ht="12.75" customHeight="1">
      <c r="A157" s="662"/>
      <c r="B157" s="663"/>
      <c r="C157" s="663"/>
      <c r="D157" s="663"/>
      <c r="E157" s="663"/>
      <c r="F157" s="663"/>
      <c r="G157" s="663"/>
      <c r="H157" s="663"/>
      <c r="I157" s="663"/>
      <c r="J157" s="663"/>
      <c r="K157" s="663"/>
      <c r="L157" s="663"/>
      <c r="M157" s="663"/>
      <c r="N157" s="666"/>
    </row>
    <row r="158" spans="1:14" ht="12.75" customHeight="1">
      <c r="A158" s="662"/>
      <c r="B158" s="663"/>
      <c r="C158" s="663"/>
      <c r="D158" s="663"/>
      <c r="E158" s="663"/>
      <c r="F158" s="663"/>
      <c r="G158" s="663"/>
      <c r="H158" s="663"/>
      <c r="I158" s="663"/>
      <c r="J158" s="663"/>
      <c r="K158" s="663"/>
      <c r="L158" s="663"/>
      <c r="M158" s="663"/>
      <c r="N158" s="666"/>
    </row>
    <row r="159" spans="1:14" ht="12.75" customHeight="1">
      <c r="A159" s="662"/>
      <c r="B159" s="663"/>
      <c r="C159" s="663"/>
      <c r="D159" s="663"/>
      <c r="E159" s="663"/>
      <c r="F159" s="663"/>
      <c r="G159" s="663"/>
      <c r="H159" s="663"/>
      <c r="I159" s="663"/>
      <c r="J159" s="663"/>
      <c r="K159" s="663"/>
      <c r="L159" s="663"/>
      <c r="M159" s="663"/>
      <c r="N159" s="666"/>
    </row>
    <row r="160" spans="1:14" ht="12.75" customHeight="1">
      <c r="A160" s="662"/>
      <c r="B160" s="663"/>
      <c r="C160" s="663"/>
      <c r="D160" s="663"/>
      <c r="E160" s="663"/>
      <c r="F160" s="663"/>
      <c r="G160" s="663"/>
      <c r="H160" s="663"/>
      <c r="I160" s="663"/>
      <c r="J160" s="663"/>
      <c r="K160" s="663"/>
      <c r="L160" s="663"/>
      <c r="M160" s="663"/>
      <c r="N160" s="666"/>
    </row>
    <row r="161" spans="1:16" ht="12.75" customHeight="1">
      <c r="A161" s="662"/>
      <c r="B161" s="663"/>
      <c r="C161" s="663"/>
      <c r="D161" s="663"/>
      <c r="E161" s="663"/>
      <c r="F161" s="663"/>
      <c r="G161" s="663"/>
      <c r="H161" s="663"/>
      <c r="I161" s="663"/>
      <c r="J161" s="663"/>
      <c r="K161" s="663"/>
      <c r="L161" s="663"/>
      <c r="M161" s="663"/>
      <c r="N161" s="666"/>
    </row>
    <row r="162" spans="1:16" ht="12.75" customHeight="1">
      <c r="A162" s="662"/>
      <c r="B162" s="663"/>
      <c r="C162" s="663"/>
      <c r="D162" s="663"/>
      <c r="E162" s="663"/>
      <c r="F162" s="663"/>
      <c r="G162" s="663"/>
      <c r="H162" s="663"/>
      <c r="I162" s="663"/>
      <c r="J162" s="663"/>
      <c r="K162" s="663"/>
      <c r="L162" s="663"/>
      <c r="M162" s="663"/>
      <c r="N162" s="666"/>
    </row>
    <row r="163" spans="1:16" ht="13.5" customHeight="1" thickBot="1">
      <c r="A163" s="662"/>
      <c r="B163" s="663"/>
      <c r="C163" s="663"/>
      <c r="D163" s="663"/>
      <c r="E163" s="663"/>
      <c r="F163" s="663"/>
      <c r="G163" s="663"/>
      <c r="H163" s="663"/>
      <c r="I163" s="663"/>
      <c r="J163" s="663"/>
      <c r="K163" s="663"/>
      <c r="L163" s="663"/>
      <c r="M163" s="663"/>
      <c r="N163" s="666"/>
    </row>
    <row r="164" spans="1:16" ht="18.75" customHeight="1" thickBot="1">
      <c r="A164" s="1477" t="s">
        <v>245</v>
      </c>
      <c r="B164" s="1755"/>
      <c r="C164" s="1755"/>
      <c r="D164" s="1755"/>
      <c r="E164" s="1755"/>
      <c r="F164" s="1755"/>
      <c r="G164" s="1755"/>
      <c r="H164" s="1755"/>
      <c r="I164" s="1755"/>
      <c r="J164" s="1755"/>
      <c r="K164" s="1755"/>
      <c r="L164" s="1755"/>
      <c r="M164" s="1755"/>
      <c r="N164" s="1756"/>
    </row>
    <row r="165" spans="1:16" ht="18" customHeight="1">
      <c r="A165" s="1478" t="s">
        <v>179</v>
      </c>
      <c r="B165" s="1757"/>
      <c r="C165" s="1757"/>
      <c r="D165" s="1757"/>
      <c r="E165" s="1757"/>
      <c r="F165" s="1757"/>
      <c r="G165" s="1757"/>
      <c r="H165" s="1757"/>
      <c r="I165" s="1757"/>
      <c r="J165" s="1757"/>
      <c r="K165" s="1757"/>
      <c r="L165" s="1757"/>
      <c r="M165" s="1757"/>
      <c r="N165" s="1758"/>
    </row>
    <row r="166" spans="1:16" ht="16.5" customHeight="1" thickBot="1">
      <c r="A166" s="751"/>
      <c r="B166" s="752"/>
      <c r="C166" s="752"/>
      <c r="D166" s="752"/>
      <c r="E166" s="752"/>
      <c r="F166" s="1479" t="s">
        <v>164</v>
      </c>
      <c r="G166" s="1759"/>
      <c r="H166" s="1759"/>
      <c r="I166" s="753"/>
      <c r="J166" s="754"/>
      <c r="K166" s="754"/>
      <c r="L166" s="752"/>
      <c r="M166" s="752"/>
      <c r="N166" s="755"/>
    </row>
    <row r="167" spans="1:16" ht="13.5" customHeight="1" thickBot="1">
      <c r="A167" s="1475" t="s">
        <v>204</v>
      </c>
      <c r="B167" s="1755"/>
      <c r="C167" s="1755"/>
      <c r="D167" s="1755"/>
      <c r="E167" s="1756"/>
      <c r="F167" s="756"/>
      <c r="G167" s="756"/>
      <c r="H167" s="757"/>
      <c r="I167" s="758"/>
      <c r="J167" s="759"/>
      <c r="K167" s="759"/>
      <c r="L167" s="759"/>
      <c r="M167" s="752"/>
      <c r="N167" s="755"/>
    </row>
    <row r="168" spans="1:16" ht="34.5" customHeight="1" thickBot="1">
      <c r="A168" s="760" t="s">
        <v>205</v>
      </c>
      <c r="B168" s="761" t="s">
        <v>206</v>
      </c>
      <c r="C168" s="762" t="s">
        <v>207</v>
      </c>
      <c r="D168" s="763" t="s">
        <v>208</v>
      </c>
      <c r="E168" s="764" t="s">
        <v>209</v>
      </c>
      <c r="F168" s="752"/>
      <c r="G168" s="765" t="s">
        <v>210</v>
      </c>
      <c r="H168" s="766"/>
      <c r="I168" s="766"/>
      <c r="J168" s="759"/>
      <c r="K168" s="759"/>
      <c r="L168" s="759"/>
      <c r="M168" s="752"/>
      <c r="N168" s="755"/>
    </row>
    <row r="169" spans="1:16" ht="13.5" customHeight="1" thickBot="1">
      <c r="A169" s="767" t="s">
        <v>224</v>
      </c>
      <c r="B169" s="768"/>
      <c r="C169" s="768"/>
      <c r="D169" s="768"/>
      <c r="E169" s="768"/>
      <c r="F169" s="752"/>
      <c r="G169" s="769" t="e">
        <f t="shared" ref="G169:G181" si="2">C169/B169</f>
        <v>#DIV/0!</v>
      </c>
      <c r="H169" s="770"/>
      <c r="I169" s="771"/>
      <c r="J169" s="759"/>
      <c r="K169" s="759"/>
      <c r="L169" s="759"/>
      <c r="M169" s="772"/>
      <c r="N169" s="755"/>
    </row>
    <row r="170" spans="1:16" ht="13.5" customHeight="1" thickBot="1">
      <c r="A170" s="773" t="s">
        <v>237</v>
      </c>
      <c r="B170" s="768"/>
      <c r="C170" s="768"/>
      <c r="D170" s="768"/>
      <c r="E170" s="768"/>
      <c r="F170" s="752"/>
      <c r="G170" s="769" t="e">
        <f t="shared" si="2"/>
        <v>#DIV/0!</v>
      </c>
      <c r="H170" s="770"/>
      <c r="I170" s="771"/>
      <c r="J170" s="759"/>
      <c r="K170" s="759"/>
      <c r="L170" s="759"/>
      <c r="M170" s="774"/>
      <c r="N170" s="755"/>
    </row>
    <row r="171" spans="1:16" ht="13.5" customHeight="1" thickBot="1">
      <c r="A171" s="773" t="s">
        <v>238</v>
      </c>
      <c r="B171" s="768"/>
      <c r="C171" s="768"/>
      <c r="D171" s="768"/>
      <c r="E171" s="768"/>
      <c r="F171" s="752"/>
      <c r="G171" s="769" t="e">
        <f t="shared" si="2"/>
        <v>#DIV/0!</v>
      </c>
      <c r="H171" s="775"/>
      <c r="I171" s="771"/>
      <c r="J171" s="759"/>
      <c r="K171" s="759"/>
      <c r="L171" s="759"/>
      <c r="M171" s="774"/>
      <c r="N171" s="755"/>
    </row>
    <row r="172" spans="1:16" ht="13.5" customHeight="1" thickBot="1">
      <c r="A172" s="773" t="s">
        <v>225</v>
      </c>
      <c r="B172" s="768"/>
      <c r="C172" s="768"/>
      <c r="D172" s="768"/>
      <c r="E172" s="768"/>
      <c r="F172" s="776"/>
      <c r="G172" s="769" t="e">
        <f t="shared" si="2"/>
        <v>#DIV/0!</v>
      </c>
      <c r="H172" s="775"/>
      <c r="I172" s="771"/>
      <c r="J172" s="759"/>
      <c r="K172" s="759"/>
      <c r="L172" s="759"/>
      <c r="M172" s="774"/>
      <c r="N172" s="755"/>
    </row>
    <row r="173" spans="1:16" ht="13.5" customHeight="1" thickBot="1">
      <c r="A173" s="773" t="s">
        <v>215</v>
      </c>
      <c r="B173" s="768"/>
      <c r="C173" s="768"/>
      <c r="D173" s="768"/>
      <c r="E173" s="768"/>
      <c r="F173" s="752"/>
      <c r="G173" s="769" t="e">
        <f t="shared" si="2"/>
        <v>#DIV/0!</v>
      </c>
      <c r="H173" s="775"/>
      <c r="I173" s="771"/>
      <c r="J173" s="759"/>
      <c r="K173" s="759"/>
      <c r="L173" s="759"/>
      <c r="M173" s="774"/>
      <c r="N173" s="755"/>
    </row>
    <row r="174" spans="1:16" ht="13.5" customHeight="1" thickBot="1">
      <c r="A174" s="773" t="s">
        <v>229</v>
      </c>
      <c r="B174" s="768"/>
      <c r="C174" s="768"/>
      <c r="D174" s="768"/>
      <c r="E174" s="768"/>
      <c r="F174" s="752"/>
      <c r="G174" s="769" t="e">
        <f t="shared" si="2"/>
        <v>#DIV/0!</v>
      </c>
      <c r="H174" s="775"/>
      <c r="I174" s="771"/>
      <c r="J174" s="759"/>
      <c r="K174" s="759"/>
      <c r="L174" s="759"/>
      <c r="M174" s="774"/>
      <c r="N174" s="755"/>
    </row>
    <row r="175" spans="1:16" ht="13.5" customHeight="1">
      <c r="A175" s="773" t="s">
        <v>217</v>
      </c>
      <c r="B175" s="768"/>
      <c r="C175" s="768"/>
      <c r="D175" s="768"/>
      <c r="E175" s="768"/>
      <c r="F175" s="752"/>
      <c r="G175" s="769" t="e">
        <f t="shared" si="2"/>
        <v>#DIV/0!</v>
      </c>
      <c r="H175" s="775"/>
      <c r="I175" s="771"/>
      <c r="J175" s="759"/>
      <c r="K175" s="759"/>
      <c r="L175" s="759"/>
      <c r="M175" s="774"/>
      <c r="N175" s="755"/>
    </row>
    <row r="176" spans="1:16" ht="13.5" customHeight="1" thickBot="1">
      <c r="A176" s="773" t="s">
        <v>246</v>
      </c>
      <c r="B176" s="768"/>
      <c r="C176" s="768"/>
      <c r="D176" s="768"/>
      <c r="E176" s="768"/>
      <c r="F176" s="752"/>
      <c r="G176" s="769" t="e">
        <f t="shared" si="2"/>
        <v>#DIV/0!</v>
      </c>
      <c r="H176" s="775"/>
      <c r="I176" s="771"/>
      <c r="J176" s="759"/>
      <c r="K176" s="759"/>
      <c r="L176" s="759"/>
      <c r="M176" s="774"/>
      <c r="N176" s="755"/>
      <c r="P176" s="194"/>
    </row>
    <row r="177" spans="1:16" ht="13.5" customHeight="1">
      <c r="A177" s="777" t="s">
        <v>219</v>
      </c>
      <c r="B177" s="768"/>
      <c r="C177" s="768"/>
      <c r="D177" s="768"/>
      <c r="E177" s="768"/>
      <c r="F177" s="752"/>
      <c r="G177" s="769" t="e">
        <f t="shared" si="2"/>
        <v>#DIV/0!</v>
      </c>
      <c r="H177" s="775"/>
      <c r="I177" s="771"/>
      <c r="J177" s="759"/>
      <c r="K177" s="759"/>
      <c r="L177" s="759"/>
      <c r="M177" s="774"/>
      <c r="N177" s="755"/>
      <c r="P177" s="194"/>
    </row>
    <row r="178" spans="1:16" ht="13.5" customHeight="1" thickBot="1">
      <c r="A178" s="773" t="s">
        <v>220</v>
      </c>
      <c r="B178" s="768"/>
      <c r="C178" s="768"/>
      <c r="D178" s="768"/>
      <c r="E178" s="768"/>
      <c r="F178" s="752"/>
      <c r="G178" s="769" t="e">
        <f t="shared" si="2"/>
        <v>#DIV/0!</v>
      </c>
      <c r="H178" s="775"/>
      <c r="I178" s="771"/>
      <c r="J178" s="759"/>
      <c r="K178" s="759"/>
      <c r="L178" s="759"/>
      <c r="M178" s="774"/>
      <c r="N178" s="755"/>
      <c r="P178" s="194"/>
    </row>
    <row r="179" spans="1:16" ht="13.5" customHeight="1" thickBot="1">
      <c r="A179" s="773" t="s">
        <v>221</v>
      </c>
      <c r="B179" s="768"/>
      <c r="C179" s="768"/>
      <c r="D179" s="768"/>
      <c r="E179" s="768"/>
      <c r="F179" s="752"/>
      <c r="G179" s="769" t="e">
        <f t="shared" si="2"/>
        <v>#DIV/0!</v>
      </c>
      <c r="H179" s="775"/>
      <c r="I179" s="771"/>
      <c r="J179" s="759"/>
      <c r="K179" s="759"/>
      <c r="L179" s="759"/>
      <c r="M179" s="774"/>
      <c r="N179" s="755"/>
      <c r="P179" s="194"/>
    </row>
    <row r="180" spans="1:16" ht="13.5" customHeight="1" thickBot="1">
      <c r="A180" s="773" t="s">
        <v>235</v>
      </c>
      <c r="B180" s="768"/>
      <c r="C180" s="768"/>
      <c r="D180" s="768"/>
      <c r="E180" s="768"/>
      <c r="F180" s="752"/>
      <c r="G180" s="769" t="e">
        <f t="shared" si="2"/>
        <v>#DIV/0!</v>
      </c>
      <c r="H180" s="775"/>
      <c r="I180" s="771"/>
      <c r="J180" s="759"/>
      <c r="K180" s="759"/>
      <c r="L180" s="759"/>
      <c r="M180" s="778"/>
      <c r="N180" s="755"/>
      <c r="P180" s="194"/>
    </row>
    <row r="181" spans="1:16" ht="16.5" customHeight="1" thickBot="1">
      <c r="A181" s="779" t="s">
        <v>57</v>
      </c>
      <c r="B181" s="780">
        <f>SUM(B169:B180)</f>
        <v>0</v>
      </c>
      <c r="C181" s="780">
        <f>SUM(C169:C180)</f>
        <v>0</v>
      </c>
      <c r="D181" s="781">
        <f>SUM(D169:D180)</f>
        <v>0</v>
      </c>
      <c r="E181" s="782">
        <f>SUM(E169:E180)</f>
        <v>0</v>
      </c>
      <c r="F181" s="752"/>
      <c r="G181" s="783" t="e">
        <f t="shared" si="2"/>
        <v>#DIV/0!</v>
      </c>
      <c r="H181" s="775"/>
      <c r="I181" s="771"/>
      <c r="J181" s="759"/>
      <c r="K181" s="759"/>
      <c r="L181" s="759"/>
      <c r="M181" s="752"/>
      <c r="N181" s="755"/>
      <c r="P181" s="194"/>
    </row>
    <row r="182" spans="1:16" ht="12.75" customHeight="1">
      <c r="A182" s="759"/>
      <c r="B182" s="759"/>
      <c r="C182" s="759"/>
      <c r="D182" s="759"/>
      <c r="E182" s="759"/>
      <c r="F182" s="752"/>
      <c r="G182" s="752"/>
      <c r="H182" s="752"/>
      <c r="I182" s="752"/>
      <c r="J182" s="759"/>
      <c r="K182" s="759"/>
      <c r="L182" s="759"/>
      <c r="M182" s="752"/>
      <c r="N182" s="755"/>
      <c r="P182" s="194"/>
    </row>
    <row r="183" spans="1:16" ht="12.75" customHeight="1">
      <c r="A183" s="751"/>
      <c r="B183" s="752"/>
      <c r="C183" s="752"/>
      <c r="D183" s="752"/>
      <c r="E183" s="752"/>
      <c r="F183" s="752"/>
      <c r="G183" s="752"/>
      <c r="H183" s="752"/>
      <c r="I183" s="752"/>
      <c r="J183" s="752"/>
      <c r="K183" s="752"/>
      <c r="L183" s="752"/>
      <c r="M183" s="752"/>
      <c r="N183" s="755"/>
      <c r="P183" s="194"/>
    </row>
    <row r="184" spans="1:16" ht="12.75" customHeight="1">
      <c r="A184" s="751"/>
      <c r="B184" s="752"/>
      <c r="C184" s="752"/>
      <c r="D184" s="752"/>
      <c r="E184" s="752"/>
      <c r="F184" s="752"/>
      <c r="G184" s="752"/>
      <c r="H184" s="752"/>
      <c r="I184" s="752"/>
      <c r="J184" s="752"/>
      <c r="K184" s="752"/>
      <c r="L184" s="752"/>
      <c r="M184" s="752"/>
      <c r="N184" s="755"/>
      <c r="P184" s="194"/>
    </row>
    <row r="185" spans="1:16" ht="12.75" customHeight="1">
      <c r="A185" s="751"/>
      <c r="B185" s="752"/>
      <c r="C185" s="752"/>
      <c r="D185" s="752"/>
      <c r="E185" s="752"/>
      <c r="F185" s="752"/>
      <c r="G185" s="752"/>
      <c r="H185" s="752"/>
      <c r="I185" s="752"/>
      <c r="J185" s="752"/>
      <c r="K185" s="752"/>
      <c r="L185" s="752"/>
      <c r="M185" s="752"/>
      <c r="N185" s="755"/>
      <c r="P185" s="194"/>
    </row>
    <row r="186" spans="1:16" ht="12.75" customHeight="1">
      <c r="A186" s="751"/>
      <c r="B186" s="752"/>
      <c r="C186" s="752"/>
      <c r="D186" s="752"/>
      <c r="E186" s="752"/>
      <c r="F186" s="752"/>
      <c r="G186" s="752"/>
      <c r="H186" s="752"/>
      <c r="I186" s="752"/>
      <c r="J186" s="752"/>
      <c r="K186" s="752"/>
      <c r="L186" s="752"/>
      <c r="M186" s="752"/>
      <c r="N186" s="755"/>
      <c r="P186" s="194"/>
    </row>
    <row r="187" spans="1:16" ht="12.75" customHeight="1">
      <c r="A187" s="751"/>
      <c r="B187" s="752"/>
      <c r="C187" s="752"/>
      <c r="D187" s="752"/>
      <c r="E187" s="752"/>
      <c r="F187" s="752"/>
      <c r="G187" s="752"/>
      <c r="H187" s="752"/>
      <c r="I187" s="752"/>
      <c r="J187" s="752"/>
      <c r="K187" s="752"/>
      <c r="L187" s="752"/>
      <c r="M187" s="752"/>
      <c r="N187" s="755"/>
      <c r="P187" s="194"/>
    </row>
    <row r="188" spans="1:16" ht="12.75" customHeight="1">
      <c r="A188" s="751"/>
      <c r="B188" s="752"/>
      <c r="C188" s="752"/>
      <c r="D188" s="752"/>
      <c r="E188" s="752"/>
      <c r="F188" s="752"/>
      <c r="G188" s="752"/>
      <c r="H188" s="752"/>
      <c r="I188" s="752"/>
      <c r="J188" s="752"/>
      <c r="K188" s="752"/>
      <c r="L188" s="752"/>
      <c r="M188" s="752"/>
      <c r="N188" s="755"/>
      <c r="P188" s="194"/>
    </row>
    <row r="189" spans="1:16" ht="12.75" customHeight="1">
      <c r="A189" s="751"/>
      <c r="B189" s="752"/>
      <c r="C189" s="752"/>
      <c r="D189" s="752"/>
      <c r="E189" s="752"/>
      <c r="F189" s="752"/>
      <c r="G189" s="752"/>
      <c r="H189" s="752"/>
      <c r="I189" s="752"/>
      <c r="J189" s="752"/>
      <c r="K189" s="752"/>
      <c r="L189" s="752"/>
      <c r="M189" s="752"/>
      <c r="N189" s="755"/>
      <c r="P189" s="194"/>
    </row>
    <row r="190" spans="1:16" ht="12.75" customHeight="1">
      <c r="A190" s="751"/>
      <c r="B190" s="752"/>
      <c r="C190" s="752"/>
      <c r="D190" s="752"/>
      <c r="E190" s="752"/>
      <c r="F190" s="752"/>
      <c r="G190" s="752"/>
      <c r="H190" s="752"/>
      <c r="I190" s="752"/>
      <c r="J190" s="752"/>
      <c r="K190" s="752"/>
      <c r="L190" s="752"/>
      <c r="M190" s="752"/>
      <c r="N190" s="755"/>
    </row>
    <row r="191" spans="1:16" ht="12.75" customHeight="1">
      <c r="A191" s="751"/>
      <c r="B191" s="752"/>
      <c r="C191" s="752"/>
      <c r="D191" s="752"/>
      <c r="E191" s="752"/>
      <c r="F191" s="752"/>
      <c r="G191" s="752"/>
      <c r="H191" s="752"/>
      <c r="I191" s="752"/>
      <c r="J191" s="752"/>
      <c r="K191" s="752"/>
      <c r="L191" s="752"/>
      <c r="M191" s="752"/>
      <c r="N191" s="755"/>
    </row>
    <row r="192" spans="1:16" ht="12.75" customHeight="1">
      <c r="A192" s="751"/>
      <c r="B192" s="752"/>
      <c r="C192" s="752"/>
      <c r="D192" s="752"/>
      <c r="E192" s="752"/>
      <c r="F192" s="752"/>
      <c r="G192" s="752"/>
      <c r="H192" s="752"/>
      <c r="I192" s="752"/>
      <c r="J192" s="752"/>
      <c r="K192" s="752"/>
      <c r="L192" s="752"/>
      <c r="M192" s="752"/>
      <c r="N192" s="755"/>
    </row>
    <row r="193" spans="1:14" ht="12.75" customHeight="1">
      <c r="A193" s="751"/>
      <c r="B193" s="752"/>
      <c r="C193" s="752"/>
      <c r="D193" s="752"/>
      <c r="E193" s="752"/>
      <c r="F193" s="752"/>
      <c r="G193" s="752"/>
      <c r="H193" s="752"/>
      <c r="I193" s="752"/>
      <c r="J193" s="752"/>
      <c r="K193" s="752"/>
      <c r="L193" s="752"/>
      <c r="M193" s="752"/>
      <c r="N193" s="755"/>
    </row>
    <row r="194" spans="1:14" ht="12.75" customHeight="1">
      <c r="A194" s="751"/>
      <c r="B194" s="752"/>
      <c r="C194" s="752"/>
      <c r="D194" s="752"/>
      <c r="E194" s="752"/>
      <c r="F194" s="752"/>
      <c r="G194" s="752"/>
      <c r="H194" s="752"/>
      <c r="I194" s="752"/>
      <c r="J194" s="752"/>
      <c r="K194" s="752"/>
      <c r="L194" s="752"/>
      <c r="M194" s="752"/>
      <c r="N194" s="755"/>
    </row>
    <row r="195" spans="1:14" ht="12.75" customHeight="1">
      <c r="A195" s="751"/>
      <c r="B195" s="752"/>
      <c r="C195" s="752"/>
      <c r="D195" s="752"/>
      <c r="E195" s="752"/>
      <c r="F195" s="752"/>
      <c r="G195" s="752"/>
      <c r="H195" s="752"/>
      <c r="I195" s="752"/>
      <c r="J195" s="752"/>
      <c r="K195" s="752"/>
      <c r="L195" s="752"/>
      <c r="M195" s="752"/>
      <c r="N195" s="755"/>
    </row>
    <row r="196" spans="1:14" ht="12.75" customHeight="1">
      <c r="A196" s="751"/>
      <c r="B196" s="752"/>
      <c r="C196" s="752"/>
      <c r="D196" s="752"/>
      <c r="E196" s="752"/>
      <c r="F196" s="752"/>
      <c r="G196" s="752"/>
      <c r="H196" s="752"/>
      <c r="I196" s="752"/>
      <c r="J196" s="752"/>
      <c r="K196" s="752"/>
      <c r="L196" s="752"/>
      <c r="M196" s="752"/>
      <c r="N196" s="755"/>
    </row>
    <row r="197" spans="1:14" ht="12.75" customHeight="1">
      <c r="A197" s="751"/>
      <c r="B197" s="752"/>
      <c r="C197" s="752"/>
      <c r="D197" s="752"/>
      <c r="E197" s="752"/>
      <c r="F197" s="752"/>
      <c r="G197" s="752"/>
      <c r="H197" s="752"/>
      <c r="I197" s="752"/>
      <c r="J197" s="752"/>
      <c r="K197" s="752"/>
      <c r="L197" s="752"/>
      <c r="M197" s="752"/>
      <c r="N197" s="755"/>
    </row>
    <row r="198" spans="1:14" ht="12.75" customHeight="1">
      <c r="A198" s="751"/>
      <c r="B198" s="752"/>
      <c r="C198" s="752"/>
      <c r="D198" s="752"/>
      <c r="E198" s="752"/>
      <c r="F198" s="752"/>
      <c r="G198" s="752"/>
      <c r="H198" s="752"/>
      <c r="I198" s="752"/>
      <c r="J198" s="752"/>
      <c r="K198" s="752"/>
      <c r="L198" s="752"/>
      <c r="M198" s="752"/>
      <c r="N198" s="755"/>
    </row>
    <row r="199" spans="1:14" ht="12.75" customHeight="1">
      <c r="A199" s="751"/>
      <c r="B199" s="752"/>
      <c r="C199" s="752"/>
      <c r="D199" s="752"/>
      <c r="E199" s="752"/>
      <c r="F199" s="752"/>
      <c r="G199" s="752"/>
      <c r="H199" s="752"/>
      <c r="I199" s="752"/>
      <c r="J199" s="752"/>
      <c r="K199" s="752"/>
      <c r="L199" s="752"/>
      <c r="M199" s="752"/>
      <c r="N199" s="755"/>
    </row>
    <row r="200" spans="1:14" ht="12.75" customHeight="1">
      <c r="A200" s="751"/>
      <c r="B200" s="752"/>
      <c r="C200" s="752"/>
      <c r="D200" s="752"/>
      <c r="E200" s="752"/>
      <c r="F200" s="752"/>
      <c r="G200" s="752"/>
      <c r="H200" s="752"/>
      <c r="I200" s="752"/>
      <c r="J200" s="752"/>
      <c r="K200" s="752"/>
      <c r="L200" s="752"/>
      <c r="M200" s="752"/>
      <c r="N200" s="755"/>
    </row>
    <row r="201" spans="1:14" ht="12.75" customHeight="1">
      <c r="A201" s="751"/>
      <c r="B201" s="752"/>
      <c r="C201" s="752"/>
      <c r="D201" s="752"/>
      <c r="E201" s="752"/>
      <c r="F201" s="752"/>
      <c r="G201" s="752"/>
      <c r="H201" s="752"/>
      <c r="I201" s="752"/>
      <c r="J201" s="752"/>
      <c r="K201" s="752"/>
      <c r="L201" s="752"/>
      <c r="M201" s="752"/>
      <c r="N201" s="755"/>
    </row>
    <row r="202" spans="1:14" ht="12.75" customHeight="1">
      <c r="A202" s="751"/>
      <c r="B202" s="752"/>
      <c r="C202" s="752"/>
      <c r="D202" s="752"/>
      <c r="E202" s="752"/>
      <c r="F202" s="752"/>
      <c r="G202" s="752"/>
      <c r="H202" s="752"/>
      <c r="I202" s="752"/>
      <c r="J202" s="752"/>
      <c r="K202" s="752"/>
      <c r="L202" s="752"/>
      <c r="M202" s="752"/>
      <c r="N202" s="755"/>
    </row>
    <row r="203" spans="1:14" ht="12.75" customHeight="1">
      <c r="A203" s="751"/>
      <c r="B203" s="752"/>
      <c r="C203" s="752"/>
      <c r="D203" s="752"/>
      <c r="E203" s="752"/>
      <c r="F203" s="752"/>
      <c r="G203" s="752"/>
      <c r="H203" s="752"/>
      <c r="I203" s="752"/>
      <c r="J203" s="752"/>
      <c r="K203" s="752"/>
      <c r="L203" s="752"/>
      <c r="M203" s="752"/>
      <c r="N203" s="755"/>
    </row>
    <row r="204" spans="1:14" ht="12.75" customHeight="1">
      <c r="A204" s="751"/>
      <c r="B204" s="752"/>
      <c r="C204" s="752"/>
      <c r="D204" s="752"/>
      <c r="E204" s="752"/>
      <c r="F204" s="752"/>
      <c r="G204" s="752"/>
      <c r="H204" s="752"/>
      <c r="I204" s="752"/>
      <c r="J204" s="752"/>
      <c r="K204" s="752"/>
      <c r="L204" s="752"/>
      <c r="M204" s="752"/>
      <c r="N204" s="755"/>
    </row>
    <row r="205" spans="1:14" ht="13.5" customHeight="1" thickBot="1">
      <c r="A205" s="784"/>
      <c r="B205" s="785"/>
      <c r="C205" s="785"/>
      <c r="D205" s="785"/>
      <c r="E205" s="785"/>
      <c r="F205" s="785"/>
      <c r="G205" s="785"/>
      <c r="H205" s="785"/>
      <c r="I205" s="785"/>
      <c r="J205" s="785"/>
      <c r="K205" s="785"/>
      <c r="L205" s="785"/>
      <c r="M205" s="785"/>
      <c r="N205" s="786"/>
    </row>
    <row r="206" spans="1:14" ht="18" customHeight="1">
      <c r="A206" s="1478" t="s">
        <v>180</v>
      </c>
      <c r="B206" s="1757"/>
      <c r="C206" s="1757"/>
      <c r="D206" s="1757"/>
      <c r="E206" s="1757"/>
      <c r="F206" s="1757"/>
      <c r="G206" s="1757"/>
      <c r="H206" s="1757"/>
      <c r="I206" s="1757"/>
      <c r="J206" s="1757"/>
      <c r="K206" s="1757"/>
      <c r="L206" s="1757"/>
      <c r="M206" s="1757"/>
      <c r="N206" s="1758"/>
    </row>
    <row r="207" spans="1:14" ht="18" customHeight="1">
      <c r="A207" s="787"/>
      <c r="B207" s="788"/>
      <c r="C207" s="788"/>
      <c r="D207" s="788"/>
      <c r="E207" s="788"/>
      <c r="F207" s="788"/>
      <c r="G207" s="788"/>
      <c r="H207" s="788"/>
      <c r="I207" s="788"/>
      <c r="J207" s="788"/>
      <c r="K207" s="788"/>
      <c r="L207" s="788"/>
      <c r="M207" s="788"/>
      <c r="N207" s="789"/>
    </row>
    <row r="208" spans="1:14" ht="18" customHeight="1">
      <c r="A208" s="1480" t="s">
        <v>223</v>
      </c>
      <c r="B208" s="1759"/>
      <c r="C208" s="1759"/>
      <c r="D208" s="753"/>
      <c r="E208" s="790"/>
      <c r="F208" s="790"/>
      <c r="G208" s="788"/>
      <c r="H208" s="788"/>
      <c r="I208" s="788"/>
      <c r="J208" s="790"/>
      <c r="K208" s="790"/>
      <c r="L208" s="788"/>
      <c r="M208" s="788"/>
      <c r="N208" s="789"/>
    </row>
    <row r="209" spans="1:14" ht="16.5" customHeight="1" thickBot="1">
      <c r="A209" s="791"/>
      <c r="B209" s="792"/>
      <c r="C209" s="1481"/>
      <c r="D209" s="1759"/>
      <c r="E209" s="1759"/>
      <c r="F209" s="1759"/>
      <c r="G209" s="1759"/>
      <c r="H209" s="1759"/>
      <c r="I209" s="793"/>
      <c r="J209" s="754"/>
      <c r="K209" s="754"/>
      <c r="L209" s="752"/>
      <c r="M209" s="752"/>
      <c r="N209" s="755"/>
    </row>
    <row r="210" spans="1:14" ht="34.5" customHeight="1" thickBot="1">
      <c r="A210" s="1475" t="s">
        <v>204</v>
      </c>
      <c r="B210" s="1755"/>
      <c r="C210" s="1755"/>
      <c r="D210" s="1755"/>
      <c r="E210" s="1756"/>
      <c r="F210" s="756"/>
      <c r="G210" s="756"/>
      <c r="H210" s="752"/>
      <c r="I210" s="766"/>
      <c r="J210" s="794"/>
      <c r="K210" s="766"/>
      <c r="L210" s="752"/>
      <c r="M210" s="795"/>
      <c r="N210" s="755"/>
    </row>
    <row r="211" spans="1:14" ht="34.5" customHeight="1" thickBot="1">
      <c r="A211" s="760" t="s">
        <v>205</v>
      </c>
      <c r="B211" s="762" t="s">
        <v>206</v>
      </c>
      <c r="C211" s="762" t="s">
        <v>207</v>
      </c>
      <c r="D211" s="763" t="s">
        <v>208</v>
      </c>
      <c r="E211" s="764" t="s">
        <v>209</v>
      </c>
      <c r="F211" s="752"/>
      <c r="G211" s="765" t="s">
        <v>210</v>
      </c>
      <c r="H211" s="752"/>
      <c r="I211" s="752"/>
      <c r="J211" s="754"/>
      <c r="K211" s="754"/>
      <c r="L211" s="752"/>
      <c r="M211" s="795"/>
      <c r="N211" s="755"/>
    </row>
    <row r="212" spans="1:14" ht="13.5" customHeight="1" thickBot="1">
      <c r="A212" s="796" t="s">
        <v>224</v>
      </c>
      <c r="B212" s="768"/>
      <c r="C212" s="768"/>
      <c r="D212" s="768"/>
      <c r="E212" s="768"/>
      <c r="F212" s="752"/>
      <c r="G212" s="797" t="e">
        <f t="shared" ref="G212:G222" si="3">C212/B212</f>
        <v>#DIV/0!</v>
      </c>
      <c r="H212" s="752" t="s">
        <v>172</v>
      </c>
      <c r="I212" s="1482" t="s">
        <v>247</v>
      </c>
      <c r="J212" s="1760"/>
      <c r="K212" s="1760"/>
      <c r="L212" s="1761"/>
      <c r="M212" s="752"/>
      <c r="N212" s="755"/>
    </row>
    <row r="213" spans="1:14" ht="16.5" customHeight="1" thickBot="1">
      <c r="A213" s="773" t="s">
        <v>225</v>
      </c>
      <c r="B213" s="768"/>
      <c r="C213" s="768"/>
      <c r="D213" s="768"/>
      <c r="E213" s="768"/>
      <c r="F213" s="752"/>
      <c r="G213" s="798" t="e">
        <f t="shared" si="3"/>
        <v>#DIV/0!</v>
      </c>
      <c r="H213" s="752"/>
      <c r="I213" s="1487"/>
      <c r="J213" s="1762"/>
      <c r="K213" s="799" t="s">
        <v>226</v>
      </c>
      <c r="L213" s="800" t="s">
        <v>227</v>
      </c>
      <c r="M213" s="752"/>
      <c r="N213" s="755"/>
    </row>
    <row r="214" spans="1:14" ht="13.5" customHeight="1" thickBot="1">
      <c r="A214" s="773" t="s">
        <v>215</v>
      </c>
      <c r="B214" s="768"/>
      <c r="C214" s="768"/>
      <c r="D214" s="768"/>
      <c r="E214" s="768"/>
      <c r="F214" s="752"/>
      <c r="G214" s="797" t="e">
        <f t="shared" si="3"/>
        <v>#DIV/0!</v>
      </c>
      <c r="H214" s="752"/>
      <c r="I214" s="1488" t="s">
        <v>174</v>
      </c>
      <c r="J214" s="1761"/>
      <c r="K214" s="801">
        <f>C181+D181</f>
        <v>0</v>
      </c>
      <c r="L214" s="801">
        <f>I166*12</f>
        <v>0</v>
      </c>
      <c r="M214" s="752"/>
      <c r="N214" s="755"/>
    </row>
    <row r="215" spans="1:14" ht="13.5" customHeight="1">
      <c r="A215" s="773" t="s">
        <v>217</v>
      </c>
      <c r="B215" s="768"/>
      <c r="C215" s="768"/>
      <c r="D215" s="768"/>
      <c r="E215" s="768"/>
      <c r="F215" s="752"/>
      <c r="G215" s="797" t="e">
        <f t="shared" si="3"/>
        <v>#DIV/0!</v>
      </c>
      <c r="H215" s="752"/>
      <c r="I215" s="1489" t="s">
        <v>175</v>
      </c>
      <c r="J215" s="802" t="s">
        <v>228</v>
      </c>
      <c r="K215" s="801">
        <f>C222+D222</f>
        <v>0</v>
      </c>
      <c r="L215" s="801">
        <f>D208*10</f>
        <v>0</v>
      </c>
      <c r="M215" s="752"/>
      <c r="N215" s="755"/>
    </row>
    <row r="216" spans="1:14" ht="13.5" customHeight="1" thickBot="1">
      <c r="A216" s="773" t="s">
        <v>229</v>
      </c>
      <c r="B216" s="768"/>
      <c r="C216" s="768"/>
      <c r="D216" s="768"/>
      <c r="E216" s="768"/>
      <c r="F216" s="752"/>
      <c r="G216" s="797" t="e">
        <f t="shared" si="3"/>
        <v>#DIV/0!</v>
      </c>
      <c r="H216" s="752"/>
      <c r="I216" s="1763"/>
      <c r="J216" s="802" t="s">
        <v>230</v>
      </c>
      <c r="K216" s="801">
        <f>C230+D230</f>
        <v>0</v>
      </c>
      <c r="L216" s="801">
        <f>D224*2</f>
        <v>0</v>
      </c>
      <c r="M216" s="752"/>
      <c r="N216" s="755"/>
    </row>
    <row r="217" spans="1:14" ht="24" customHeight="1">
      <c r="A217" s="773" t="s">
        <v>248</v>
      </c>
      <c r="B217" s="768"/>
      <c r="C217" s="768"/>
      <c r="D217" s="768"/>
      <c r="E217" s="768"/>
      <c r="F217" s="752"/>
      <c r="G217" s="797" t="e">
        <f t="shared" si="3"/>
        <v>#DIV/0!</v>
      </c>
      <c r="H217" s="752"/>
      <c r="I217" s="1763"/>
      <c r="J217" s="802" t="s">
        <v>231</v>
      </c>
      <c r="K217" s="801">
        <f>C239+D239</f>
        <v>0</v>
      </c>
      <c r="L217" s="801">
        <f>D233*2</f>
        <v>0</v>
      </c>
      <c r="M217" s="752"/>
      <c r="N217" s="755"/>
    </row>
    <row r="218" spans="1:14" ht="13.5" customHeight="1" thickBot="1">
      <c r="A218" s="773" t="s">
        <v>232</v>
      </c>
      <c r="B218" s="768"/>
      <c r="C218" s="768"/>
      <c r="D218" s="768"/>
      <c r="E218" s="768"/>
      <c r="F218" s="752"/>
      <c r="G218" s="798">
        <v>0</v>
      </c>
      <c r="H218" s="752"/>
      <c r="I218" s="1764"/>
      <c r="J218" s="802" t="s">
        <v>233</v>
      </c>
      <c r="K218" s="801">
        <f>C248+D248</f>
        <v>0</v>
      </c>
      <c r="L218" s="801">
        <f>D242*2</f>
        <v>0</v>
      </c>
      <c r="M218" s="752"/>
      <c r="N218" s="755"/>
    </row>
    <row r="219" spans="1:14" ht="13.5" customHeight="1" thickBot="1">
      <c r="A219" s="773" t="s">
        <v>220</v>
      </c>
      <c r="B219" s="768"/>
      <c r="C219" s="768"/>
      <c r="D219" s="768"/>
      <c r="E219" s="768"/>
      <c r="F219" s="752"/>
      <c r="G219" s="798" t="e">
        <f t="shared" si="3"/>
        <v>#DIV/0!</v>
      </c>
      <c r="H219" s="752"/>
      <c r="I219" s="803"/>
      <c r="J219" s="804" t="s">
        <v>176</v>
      </c>
      <c r="K219" s="805">
        <f>SUM(K214:K218)</f>
        <v>0</v>
      </c>
      <c r="L219" s="806">
        <f>SUM(L214:L218)</f>
        <v>0</v>
      </c>
      <c r="M219" s="752"/>
      <c r="N219" s="755"/>
    </row>
    <row r="220" spans="1:14" ht="16.5" customHeight="1" thickBot="1">
      <c r="A220" s="773" t="s">
        <v>234</v>
      </c>
      <c r="B220" s="768"/>
      <c r="C220" s="768"/>
      <c r="D220" s="768"/>
      <c r="E220" s="768"/>
      <c r="F220" s="752"/>
      <c r="G220" s="798" t="e">
        <f t="shared" si="3"/>
        <v>#DIV/0!</v>
      </c>
      <c r="H220" s="752"/>
      <c r="I220" s="807"/>
      <c r="J220" s="1490" t="s">
        <v>177</v>
      </c>
      <c r="K220" s="1756"/>
      <c r="L220" s="808" t="e">
        <f>K219/L219</f>
        <v>#DIV/0!</v>
      </c>
      <c r="M220" s="752"/>
      <c r="N220" s="755"/>
    </row>
    <row r="221" spans="1:14" ht="13.5" customHeight="1" thickBot="1">
      <c r="A221" s="773" t="s">
        <v>235</v>
      </c>
      <c r="B221" s="768"/>
      <c r="C221" s="768"/>
      <c r="D221" s="768"/>
      <c r="E221" s="768"/>
      <c r="F221" s="752"/>
      <c r="G221" s="797">
        <v>0</v>
      </c>
      <c r="H221" s="752"/>
      <c r="I221" s="752"/>
      <c r="J221" s="809"/>
      <c r="K221" s="810"/>
      <c r="L221" s="810"/>
      <c r="M221" s="752"/>
      <c r="N221" s="755"/>
    </row>
    <row r="222" spans="1:14" ht="16.5" customHeight="1">
      <c r="A222" s="779" t="s">
        <v>57</v>
      </c>
      <c r="B222" s="780">
        <f>SUM(B212:B221)</f>
        <v>0</v>
      </c>
      <c r="C222" s="780">
        <f>SUM(C212:C221)</f>
        <v>0</v>
      </c>
      <c r="D222" s="781">
        <f>SUM(D212:D221)</f>
        <v>0</v>
      </c>
      <c r="E222" s="811">
        <f>SUM(E212:E221)</f>
        <v>0</v>
      </c>
      <c r="F222" s="752"/>
      <c r="G222" s="812" t="e">
        <f t="shared" si="3"/>
        <v>#DIV/0!</v>
      </c>
      <c r="H222" s="752"/>
      <c r="I222" s="752"/>
      <c r="J222" s="752"/>
      <c r="K222" s="752"/>
      <c r="L222" s="752"/>
      <c r="M222" s="752"/>
      <c r="N222" s="755"/>
    </row>
    <row r="223" spans="1:14" ht="15.75" customHeight="1">
      <c r="A223" s="813"/>
      <c r="B223" s="814"/>
      <c r="C223" s="814"/>
      <c r="D223" s="814"/>
      <c r="E223" s="814"/>
      <c r="F223" s="752"/>
      <c r="G223" s="815"/>
      <c r="H223" s="752"/>
      <c r="I223" s="752"/>
      <c r="J223" s="752"/>
      <c r="K223" s="752"/>
      <c r="L223" s="752"/>
      <c r="M223" s="752"/>
      <c r="N223" s="755"/>
    </row>
    <row r="224" spans="1:14" ht="15.75" customHeight="1">
      <c r="A224" s="1491" t="s">
        <v>236</v>
      </c>
      <c r="B224" s="1759"/>
      <c r="C224" s="1759"/>
      <c r="D224" s="753"/>
      <c r="E224" s="814"/>
      <c r="F224" s="752"/>
      <c r="G224" s="815"/>
      <c r="H224" s="752"/>
      <c r="I224" s="752"/>
      <c r="J224" s="752"/>
      <c r="K224" s="752"/>
      <c r="L224" s="752"/>
      <c r="M224" s="752"/>
      <c r="N224" s="755"/>
    </row>
    <row r="225" spans="1:14" ht="16.5" customHeight="1" thickBot="1">
      <c r="A225" s="813"/>
      <c r="B225" s="814"/>
      <c r="C225" s="814"/>
      <c r="D225" s="814"/>
      <c r="E225" s="814"/>
      <c r="F225" s="752"/>
      <c r="G225" s="815"/>
      <c r="H225" s="752"/>
      <c r="I225" s="752"/>
      <c r="J225" s="752"/>
      <c r="K225" s="752"/>
      <c r="L225" s="752"/>
      <c r="M225" s="752"/>
      <c r="N225" s="755"/>
    </row>
    <row r="226" spans="1:14" ht="13.5" customHeight="1" thickBot="1">
      <c r="A226" s="1475" t="s">
        <v>204</v>
      </c>
      <c r="B226" s="1755"/>
      <c r="C226" s="1755"/>
      <c r="D226" s="1755"/>
      <c r="E226" s="1756"/>
      <c r="F226" s="752"/>
      <c r="G226" s="759"/>
      <c r="H226" s="752"/>
      <c r="I226" s="752"/>
      <c r="J226" s="752"/>
      <c r="K226" s="752"/>
      <c r="L226" s="752"/>
      <c r="M226" s="752"/>
      <c r="N226" s="755"/>
    </row>
    <row r="227" spans="1:14" ht="34.5" customHeight="1" thickBot="1">
      <c r="A227" s="760" t="s">
        <v>205</v>
      </c>
      <c r="B227" s="762" t="s">
        <v>206</v>
      </c>
      <c r="C227" s="762" t="s">
        <v>207</v>
      </c>
      <c r="D227" s="763" t="s">
        <v>208</v>
      </c>
      <c r="E227" s="764" t="s">
        <v>209</v>
      </c>
      <c r="F227" s="752"/>
      <c r="G227" s="765" t="s">
        <v>210</v>
      </c>
      <c r="H227" s="752"/>
      <c r="I227" s="752"/>
      <c r="J227" s="752"/>
      <c r="K227" s="752"/>
      <c r="L227" s="752"/>
      <c r="M227" s="752"/>
      <c r="N227" s="755"/>
    </row>
    <row r="228" spans="1:14" ht="13.5" customHeight="1" thickBot="1">
      <c r="A228" s="773" t="s">
        <v>237</v>
      </c>
      <c r="B228" s="768"/>
      <c r="C228" s="768"/>
      <c r="D228" s="768"/>
      <c r="E228" s="768"/>
      <c r="F228" s="752"/>
      <c r="G228" s="797" t="e">
        <f>C228/B228</f>
        <v>#DIV/0!</v>
      </c>
      <c r="H228" s="752"/>
      <c r="I228" s="752"/>
      <c r="J228" s="752"/>
      <c r="K228" s="752"/>
      <c r="L228" s="752"/>
      <c r="M228" s="752"/>
      <c r="N228" s="755"/>
    </row>
    <row r="229" spans="1:14" ht="13.5" customHeight="1" thickBot="1">
      <c r="A229" s="773" t="s">
        <v>238</v>
      </c>
      <c r="B229" s="768"/>
      <c r="C229" s="768"/>
      <c r="D229" s="768"/>
      <c r="E229" s="768"/>
      <c r="F229" s="752"/>
      <c r="G229" s="797" t="e">
        <f>C229/B229</f>
        <v>#DIV/0!</v>
      </c>
      <c r="H229" s="752"/>
      <c r="I229" s="752"/>
      <c r="J229" s="752"/>
      <c r="K229" s="752"/>
      <c r="L229" s="752"/>
      <c r="M229" s="752"/>
      <c r="N229" s="755"/>
    </row>
    <row r="230" spans="1:14" ht="16.5" customHeight="1" thickBot="1">
      <c r="A230" s="779" t="s">
        <v>57</v>
      </c>
      <c r="B230" s="780">
        <f>SUM(B228:B229)</f>
        <v>0</v>
      </c>
      <c r="C230" s="780">
        <f>SUM(C228:C229)</f>
        <v>0</v>
      </c>
      <c r="D230" s="781">
        <f>SUM(D228:D229)</f>
        <v>0</v>
      </c>
      <c r="E230" s="811">
        <f>SUM(E228:E229)</f>
        <v>0</v>
      </c>
      <c r="F230" s="752"/>
      <c r="G230" s="812" t="e">
        <f>C230/B230</f>
        <v>#DIV/0!</v>
      </c>
      <c r="H230" s="752"/>
      <c r="I230" s="752"/>
      <c r="J230" s="752"/>
      <c r="K230" s="752"/>
      <c r="L230" s="752"/>
      <c r="M230" s="752"/>
      <c r="N230" s="755"/>
    </row>
    <row r="231" spans="1:14" ht="15.75" customHeight="1">
      <c r="A231" s="813"/>
      <c r="B231" s="814"/>
      <c r="C231" s="814"/>
      <c r="D231" s="814"/>
      <c r="E231" s="814"/>
      <c r="F231" s="752"/>
      <c r="G231" s="815"/>
      <c r="H231" s="752"/>
      <c r="I231" s="752"/>
      <c r="J231" s="752"/>
      <c r="K231" s="752"/>
      <c r="L231" s="752"/>
      <c r="M231" s="752"/>
      <c r="N231" s="755"/>
    </row>
    <row r="232" spans="1:14" ht="15.75" customHeight="1">
      <c r="A232" s="813"/>
      <c r="B232" s="814"/>
      <c r="C232" s="814"/>
      <c r="D232" s="814"/>
      <c r="E232" s="814"/>
      <c r="F232" s="752"/>
      <c r="G232" s="815"/>
      <c r="H232" s="752"/>
      <c r="I232" s="752"/>
      <c r="J232" s="752"/>
      <c r="K232" s="752"/>
      <c r="L232" s="752"/>
      <c r="M232" s="752"/>
      <c r="N232" s="755"/>
    </row>
    <row r="233" spans="1:14" ht="15.75" customHeight="1">
      <c r="A233" s="1491" t="s">
        <v>239</v>
      </c>
      <c r="B233" s="1759"/>
      <c r="C233" s="1759"/>
      <c r="D233" s="753"/>
      <c r="E233" s="814"/>
      <c r="F233" s="752"/>
      <c r="G233" s="815"/>
      <c r="H233" s="752"/>
      <c r="I233" s="752"/>
      <c r="J233" s="752"/>
      <c r="K233" s="752"/>
      <c r="L233" s="752"/>
      <c r="M233" s="752"/>
      <c r="N233" s="755"/>
    </row>
    <row r="234" spans="1:14" ht="16.5" customHeight="1" thickBot="1">
      <c r="A234" s="813"/>
      <c r="B234" s="814"/>
      <c r="C234" s="814"/>
      <c r="D234" s="814"/>
      <c r="E234" s="814"/>
      <c r="F234" s="752"/>
      <c r="G234" s="815"/>
      <c r="H234" s="752"/>
      <c r="I234" s="752"/>
      <c r="J234" s="752"/>
      <c r="K234" s="752"/>
      <c r="L234" s="752"/>
      <c r="M234" s="752"/>
      <c r="N234" s="755"/>
    </row>
    <row r="235" spans="1:14" ht="13.5" customHeight="1" thickBot="1">
      <c r="A235" s="1475" t="s">
        <v>204</v>
      </c>
      <c r="B235" s="1755"/>
      <c r="C235" s="1755"/>
      <c r="D235" s="1755"/>
      <c r="E235" s="1756"/>
      <c r="F235" s="752"/>
      <c r="G235" s="759"/>
      <c r="H235" s="752"/>
      <c r="I235" s="752"/>
      <c r="J235" s="752"/>
      <c r="K235" s="752"/>
      <c r="L235" s="752"/>
      <c r="M235" s="752"/>
      <c r="N235" s="755"/>
    </row>
    <row r="236" spans="1:14" ht="34.5" customHeight="1" thickBot="1">
      <c r="A236" s="760" t="s">
        <v>205</v>
      </c>
      <c r="B236" s="762" t="s">
        <v>206</v>
      </c>
      <c r="C236" s="762" t="s">
        <v>207</v>
      </c>
      <c r="D236" s="763" t="s">
        <v>208</v>
      </c>
      <c r="E236" s="764" t="s">
        <v>209</v>
      </c>
      <c r="F236" s="752"/>
      <c r="G236" s="765" t="s">
        <v>210</v>
      </c>
      <c r="H236" s="752"/>
      <c r="I236" s="752"/>
      <c r="J236" s="752"/>
      <c r="K236" s="752"/>
      <c r="L236" s="752"/>
      <c r="M236" s="752"/>
      <c r="N236" s="755"/>
    </row>
    <row r="237" spans="1:14" ht="13.5" customHeight="1" thickBot="1">
      <c r="A237" s="773" t="s">
        <v>240</v>
      </c>
      <c r="B237" s="768"/>
      <c r="C237" s="768"/>
      <c r="D237" s="768"/>
      <c r="E237" s="768"/>
      <c r="F237" s="752"/>
      <c r="G237" s="797" t="e">
        <f>C237/B237</f>
        <v>#DIV/0!</v>
      </c>
      <c r="H237" s="752"/>
      <c r="I237" s="752"/>
      <c r="J237" s="752"/>
      <c r="K237" s="752"/>
      <c r="L237" s="752"/>
      <c r="M237" s="752"/>
      <c r="N237" s="755"/>
    </row>
    <row r="238" spans="1:14" ht="13.5" customHeight="1" thickBot="1">
      <c r="A238" s="773" t="s">
        <v>241</v>
      </c>
      <c r="B238" s="768"/>
      <c r="C238" s="768"/>
      <c r="D238" s="768"/>
      <c r="E238" s="768"/>
      <c r="F238" s="752"/>
      <c r="G238" s="797" t="e">
        <f>C238/B238</f>
        <v>#DIV/0!</v>
      </c>
      <c r="H238" s="752"/>
      <c r="I238" s="752"/>
      <c r="J238" s="752"/>
      <c r="K238" s="752"/>
      <c r="L238" s="752"/>
      <c r="M238" s="752"/>
      <c r="N238" s="755"/>
    </row>
    <row r="239" spans="1:14" ht="16.5" customHeight="1" thickBot="1">
      <c r="A239" s="779" t="s">
        <v>57</v>
      </c>
      <c r="B239" s="780">
        <f>SUM(B237:B238)</f>
        <v>0</v>
      </c>
      <c r="C239" s="780">
        <f>SUM(C237:C238)</f>
        <v>0</v>
      </c>
      <c r="D239" s="781">
        <f>SUM(D237:D238)</f>
        <v>0</v>
      </c>
      <c r="E239" s="811">
        <f>SUM(E237:E238)</f>
        <v>0</v>
      </c>
      <c r="F239" s="752"/>
      <c r="G239" s="797" t="e">
        <f>C239/B239</f>
        <v>#DIV/0!</v>
      </c>
      <c r="H239" s="752"/>
      <c r="I239" s="752"/>
      <c r="J239" s="752"/>
      <c r="K239" s="752"/>
      <c r="L239" s="752"/>
      <c r="M239" s="752"/>
      <c r="N239" s="755"/>
    </row>
    <row r="240" spans="1:14" ht="15.75" customHeight="1">
      <c r="A240" s="813"/>
      <c r="B240" s="814"/>
      <c r="C240" s="814"/>
      <c r="D240" s="814"/>
      <c r="E240" s="814"/>
      <c r="F240" s="752"/>
      <c r="G240" s="752"/>
      <c r="H240" s="752"/>
      <c r="I240" s="752"/>
      <c r="J240" s="752"/>
      <c r="K240" s="752"/>
      <c r="L240" s="752"/>
      <c r="M240" s="752"/>
      <c r="N240" s="755"/>
    </row>
    <row r="241" spans="1:14" ht="15.75" customHeight="1">
      <c r="A241" s="813"/>
      <c r="B241" s="814"/>
      <c r="C241" s="814"/>
      <c r="D241" s="814"/>
      <c r="E241" s="814"/>
      <c r="F241" s="752"/>
      <c r="G241" s="752"/>
      <c r="H241" s="752"/>
      <c r="I241" s="752"/>
      <c r="J241" s="752"/>
      <c r="K241" s="752"/>
      <c r="L241" s="752"/>
      <c r="M241" s="752"/>
      <c r="N241" s="755"/>
    </row>
    <row r="242" spans="1:14" ht="15.75" customHeight="1">
      <c r="A242" s="1491" t="s">
        <v>242</v>
      </c>
      <c r="B242" s="1759"/>
      <c r="C242" s="1759"/>
      <c r="D242" s="753"/>
      <c r="E242" s="814"/>
      <c r="F242" s="752"/>
      <c r="G242" s="752"/>
      <c r="H242" s="752"/>
      <c r="I242" s="752"/>
      <c r="J242" s="752"/>
      <c r="K242" s="752"/>
      <c r="L242" s="752"/>
      <c r="M242" s="752"/>
      <c r="N242" s="755"/>
    </row>
    <row r="243" spans="1:14" ht="16.5" customHeight="1" thickBot="1">
      <c r="A243" s="813"/>
      <c r="B243" s="814"/>
      <c r="C243" s="814"/>
      <c r="D243" s="814"/>
      <c r="E243" s="814"/>
      <c r="F243" s="752"/>
      <c r="G243" s="752"/>
      <c r="H243" s="752"/>
      <c r="I243" s="752"/>
      <c r="J243" s="752"/>
      <c r="K243" s="752"/>
      <c r="L243" s="752"/>
      <c r="M243" s="752"/>
      <c r="N243" s="755"/>
    </row>
    <row r="244" spans="1:14" ht="13.5" customHeight="1" thickBot="1">
      <c r="A244" s="1475" t="s">
        <v>204</v>
      </c>
      <c r="B244" s="1755"/>
      <c r="C244" s="1755"/>
      <c r="D244" s="1755"/>
      <c r="E244" s="1756"/>
      <c r="F244" s="752"/>
      <c r="G244" s="759"/>
      <c r="H244" s="752"/>
      <c r="I244" s="752"/>
      <c r="J244" s="752"/>
      <c r="K244" s="752"/>
      <c r="L244" s="752"/>
      <c r="M244" s="752"/>
      <c r="N244" s="755"/>
    </row>
    <row r="245" spans="1:14" ht="34.5" customHeight="1" thickBot="1">
      <c r="A245" s="760" t="s">
        <v>205</v>
      </c>
      <c r="B245" s="762" t="s">
        <v>206</v>
      </c>
      <c r="C245" s="762" t="s">
        <v>207</v>
      </c>
      <c r="D245" s="763" t="s">
        <v>208</v>
      </c>
      <c r="E245" s="764" t="s">
        <v>209</v>
      </c>
      <c r="F245" s="752"/>
      <c r="G245" s="765" t="s">
        <v>210</v>
      </c>
      <c r="H245" s="752"/>
      <c r="I245" s="752"/>
      <c r="J245" s="752"/>
      <c r="K245" s="752"/>
      <c r="L245" s="752"/>
      <c r="M245" s="752"/>
      <c r="N245" s="755"/>
    </row>
    <row r="246" spans="1:14" ht="13.5" customHeight="1" thickBot="1">
      <c r="A246" s="773" t="s">
        <v>243</v>
      </c>
      <c r="B246" s="768">
        <v>0</v>
      </c>
      <c r="C246" s="768">
        <v>0</v>
      </c>
      <c r="D246" s="768"/>
      <c r="E246" s="768">
        <v>0</v>
      </c>
      <c r="F246" s="752"/>
      <c r="G246" s="797">
        <v>0</v>
      </c>
      <c r="H246" s="752"/>
      <c r="I246" s="752"/>
      <c r="J246" s="752"/>
      <c r="K246" s="752"/>
      <c r="L246" s="752"/>
      <c r="M246" s="752"/>
      <c r="N246" s="755"/>
    </row>
    <row r="247" spans="1:14" ht="13.5" customHeight="1" thickBot="1">
      <c r="A247" s="773" t="s">
        <v>244</v>
      </c>
      <c r="B247" s="768">
        <v>0</v>
      </c>
      <c r="C247" s="768">
        <v>0</v>
      </c>
      <c r="D247" s="768"/>
      <c r="E247" s="768">
        <v>0</v>
      </c>
      <c r="F247" s="752"/>
      <c r="G247" s="798">
        <v>0</v>
      </c>
      <c r="H247" s="752"/>
      <c r="I247" s="752"/>
      <c r="J247" s="752"/>
      <c r="K247" s="752"/>
      <c r="L247" s="752"/>
      <c r="M247" s="752"/>
      <c r="N247" s="755"/>
    </row>
    <row r="248" spans="1:14" ht="16.5" customHeight="1" thickBot="1">
      <c r="A248" s="779" t="s">
        <v>57</v>
      </c>
      <c r="B248" s="780">
        <f>SUM(B246:B247)</f>
        <v>0</v>
      </c>
      <c r="C248" s="780">
        <f>SUM(C246:C247)</f>
        <v>0</v>
      </c>
      <c r="D248" s="781">
        <f>SUM(D246:D247)</f>
        <v>0</v>
      </c>
      <c r="E248" s="811">
        <f>SUM(E246:E247)</f>
        <v>0</v>
      </c>
      <c r="F248" s="752"/>
      <c r="G248" s="797">
        <v>0</v>
      </c>
      <c r="H248" s="752"/>
      <c r="I248" s="752"/>
      <c r="J248" s="752"/>
      <c r="K248" s="752"/>
      <c r="L248" s="752"/>
      <c r="M248" s="752"/>
      <c r="N248" s="755"/>
    </row>
    <row r="249" spans="1:14" ht="15.75" customHeight="1">
      <c r="A249" s="813"/>
      <c r="B249" s="814"/>
      <c r="C249" s="814"/>
      <c r="D249" s="814"/>
      <c r="E249" s="814"/>
      <c r="F249" s="752"/>
      <c r="G249" s="752"/>
      <c r="H249" s="752"/>
      <c r="I249" s="752"/>
      <c r="J249" s="752"/>
      <c r="K249" s="752"/>
      <c r="L249" s="752"/>
      <c r="M249" s="752"/>
      <c r="N249" s="755"/>
    </row>
    <row r="250" spans="1:14" ht="15.75" customHeight="1">
      <c r="A250" s="813"/>
      <c r="B250" s="814"/>
      <c r="C250" s="814"/>
      <c r="D250" s="814"/>
      <c r="E250" s="814"/>
      <c r="F250" s="752"/>
      <c r="G250" s="752"/>
      <c r="H250" s="752"/>
      <c r="I250" s="752"/>
      <c r="J250" s="752"/>
      <c r="K250" s="752"/>
      <c r="L250" s="752"/>
      <c r="M250" s="752"/>
      <c r="N250" s="755"/>
    </row>
    <row r="251" spans="1:14" ht="15.75" customHeight="1">
      <c r="A251" s="813"/>
      <c r="B251" s="814"/>
      <c r="C251" s="814"/>
      <c r="D251" s="814"/>
      <c r="E251" s="814"/>
      <c r="F251" s="752"/>
      <c r="G251" s="752"/>
      <c r="H251" s="752"/>
      <c r="I251" s="752"/>
      <c r="J251" s="752"/>
      <c r="K251" s="752"/>
      <c r="L251" s="752"/>
      <c r="M251" s="752"/>
      <c r="N251" s="755"/>
    </row>
    <row r="252" spans="1:14" ht="12.75" customHeight="1">
      <c r="A252" s="751"/>
      <c r="B252" s="752"/>
      <c r="C252" s="752"/>
      <c r="D252" s="752"/>
      <c r="E252" s="752"/>
      <c r="F252" s="752"/>
      <c r="G252" s="752"/>
      <c r="H252" s="752"/>
      <c r="I252" s="752"/>
      <c r="J252" s="752"/>
      <c r="K252" s="752"/>
      <c r="L252" s="752"/>
      <c r="M252" s="752"/>
      <c r="N252" s="755"/>
    </row>
    <row r="253" spans="1:14" ht="12.75" customHeight="1">
      <c r="A253" s="751"/>
      <c r="B253" s="752"/>
      <c r="C253" s="752"/>
      <c r="D253" s="752"/>
      <c r="E253" s="752"/>
      <c r="F253" s="752"/>
      <c r="G253" s="752"/>
      <c r="H253" s="752"/>
      <c r="I253" s="752"/>
      <c r="J253" s="752"/>
      <c r="K253" s="752"/>
      <c r="L253" s="752"/>
      <c r="M253" s="752"/>
      <c r="N253" s="755"/>
    </row>
    <row r="254" spans="1:14" ht="12.75" customHeight="1">
      <c r="A254" s="751"/>
      <c r="B254" s="752"/>
      <c r="C254" s="752"/>
      <c r="D254" s="752"/>
      <c r="E254" s="752"/>
      <c r="F254" s="752"/>
      <c r="G254" s="752"/>
      <c r="H254" s="752"/>
      <c r="I254" s="752"/>
      <c r="J254" s="752"/>
      <c r="K254" s="752"/>
      <c r="L254" s="752"/>
      <c r="M254" s="752"/>
      <c r="N254" s="755"/>
    </row>
    <row r="255" spans="1:14" ht="12.75" customHeight="1">
      <c r="A255" s="751"/>
      <c r="B255" s="752"/>
      <c r="C255" s="752"/>
      <c r="D255" s="752"/>
      <c r="E255" s="752"/>
      <c r="F255" s="752"/>
      <c r="G255" s="752"/>
      <c r="H255" s="752"/>
      <c r="I255" s="752"/>
      <c r="J255" s="752"/>
      <c r="K255" s="752"/>
      <c r="L255" s="752"/>
      <c r="M255" s="752"/>
      <c r="N255" s="755"/>
    </row>
    <row r="256" spans="1:14" ht="12.75" customHeight="1">
      <c r="A256" s="751"/>
      <c r="B256" s="752"/>
      <c r="C256" s="752"/>
      <c r="D256" s="752"/>
      <c r="E256" s="752"/>
      <c r="F256" s="752"/>
      <c r="G256" s="752"/>
      <c r="H256" s="752"/>
      <c r="I256" s="752"/>
      <c r="J256" s="752"/>
      <c r="K256" s="752"/>
      <c r="L256" s="752"/>
      <c r="M256" s="752"/>
      <c r="N256" s="755"/>
    </row>
    <row r="257" spans="1:14" ht="12.75" customHeight="1">
      <c r="A257" s="751"/>
      <c r="B257" s="752"/>
      <c r="C257" s="752"/>
      <c r="D257" s="752"/>
      <c r="E257" s="752"/>
      <c r="F257" s="752"/>
      <c r="G257" s="752"/>
      <c r="H257" s="752"/>
      <c r="I257" s="752"/>
      <c r="J257" s="752"/>
      <c r="K257" s="752"/>
      <c r="L257" s="752"/>
      <c r="M257" s="752"/>
      <c r="N257" s="755"/>
    </row>
    <row r="258" spans="1:14" ht="12.75" customHeight="1">
      <c r="A258" s="751"/>
      <c r="B258" s="752"/>
      <c r="C258" s="752"/>
      <c r="D258" s="752"/>
      <c r="E258" s="752"/>
      <c r="F258" s="752"/>
      <c r="G258" s="752"/>
      <c r="H258" s="752"/>
      <c r="I258" s="752"/>
      <c r="J258" s="752"/>
      <c r="K258" s="752"/>
      <c r="L258" s="752"/>
      <c r="M258" s="752"/>
      <c r="N258" s="755"/>
    </row>
    <row r="259" spans="1:14" ht="12.75" customHeight="1">
      <c r="A259" s="751"/>
      <c r="B259" s="752"/>
      <c r="C259" s="752"/>
      <c r="D259" s="752"/>
      <c r="E259" s="752"/>
      <c r="F259" s="752"/>
      <c r="G259" s="752"/>
      <c r="H259" s="752"/>
      <c r="I259" s="752"/>
      <c r="J259" s="752"/>
      <c r="K259" s="752"/>
      <c r="L259" s="752"/>
      <c r="M259" s="752"/>
      <c r="N259" s="755"/>
    </row>
    <row r="260" spans="1:14" ht="12.75" customHeight="1">
      <c r="A260" s="751"/>
      <c r="B260" s="752"/>
      <c r="C260" s="752"/>
      <c r="D260" s="752"/>
      <c r="E260" s="752"/>
      <c r="F260" s="752"/>
      <c r="G260" s="752"/>
      <c r="H260" s="752"/>
      <c r="I260" s="752"/>
      <c r="J260" s="752"/>
      <c r="K260" s="752"/>
      <c r="L260" s="752"/>
      <c r="M260" s="752"/>
      <c r="N260" s="755"/>
    </row>
    <row r="261" spans="1:14" ht="12.75" customHeight="1">
      <c r="A261" s="751"/>
      <c r="B261" s="752"/>
      <c r="C261" s="752"/>
      <c r="D261" s="752"/>
      <c r="E261" s="752"/>
      <c r="F261" s="752"/>
      <c r="G261" s="752"/>
      <c r="H261" s="752"/>
      <c r="I261" s="752"/>
      <c r="J261" s="752"/>
      <c r="K261" s="752"/>
      <c r="L261" s="752"/>
      <c r="M261" s="752"/>
      <c r="N261" s="755"/>
    </row>
    <row r="262" spans="1:14" ht="12.75" customHeight="1">
      <c r="A262" s="751"/>
      <c r="B262" s="752"/>
      <c r="C262" s="752"/>
      <c r="D262" s="752"/>
      <c r="E262" s="752"/>
      <c r="F262" s="752"/>
      <c r="G262" s="752"/>
      <c r="H262" s="752"/>
      <c r="I262" s="752"/>
      <c r="J262" s="752"/>
      <c r="K262" s="752"/>
      <c r="L262" s="752"/>
      <c r="M262" s="752"/>
      <c r="N262" s="755"/>
    </row>
    <row r="263" spans="1:14" ht="12.75" customHeight="1">
      <c r="A263" s="751"/>
      <c r="B263" s="752"/>
      <c r="C263" s="752"/>
      <c r="D263" s="752"/>
      <c r="E263" s="752"/>
      <c r="F263" s="752"/>
      <c r="G263" s="752"/>
      <c r="H263" s="752"/>
      <c r="I263" s="752"/>
      <c r="J263" s="752"/>
      <c r="K263" s="752"/>
      <c r="L263" s="752"/>
      <c r="M263" s="752"/>
      <c r="N263" s="755"/>
    </row>
    <row r="264" spans="1:14" ht="12.75" customHeight="1">
      <c r="A264" s="751"/>
      <c r="B264" s="752"/>
      <c r="C264" s="752"/>
      <c r="D264" s="752"/>
      <c r="E264" s="752"/>
      <c r="F264" s="752"/>
      <c r="G264" s="752"/>
      <c r="H264" s="752"/>
      <c r="I264" s="752"/>
      <c r="J264" s="752"/>
      <c r="K264" s="752"/>
      <c r="L264" s="752"/>
      <c r="M264" s="752"/>
      <c r="N264" s="755"/>
    </row>
    <row r="265" spans="1:14" ht="12.75" customHeight="1">
      <c r="A265" s="751"/>
      <c r="B265" s="752"/>
      <c r="C265" s="752"/>
      <c r="D265" s="752"/>
      <c r="E265" s="752"/>
      <c r="F265" s="752"/>
      <c r="G265" s="752"/>
      <c r="H265" s="752"/>
      <c r="I265" s="752"/>
      <c r="J265" s="752"/>
      <c r="K265" s="752"/>
      <c r="L265" s="752"/>
      <c r="M265" s="752"/>
      <c r="N265" s="755"/>
    </row>
    <row r="266" spans="1:14" ht="12.75" customHeight="1">
      <c r="A266" s="751"/>
      <c r="B266" s="752"/>
      <c r="C266" s="752"/>
      <c r="D266" s="752"/>
      <c r="E266" s="752"/>
      <c r="F266" s="752"/>
      <c r="G266" s="752"/>
      <c r="H266" s="752"/>
      <c r="I266" s="752"/>
      <c r="J266" s="752"/>
      <c r="K266" s="752"/>
      <c r="L266" s="752"/>
      <c r="M266" s="752"/>
      <c r="N266" s="755"/>
    </row>
    <row r="267" spans="1:14" ht="12.75" customHeight="1">
      <c r="A267" s="751"/>
      <c r="B267" s="752"/>
      <c r="C267" s="752"/>
      <c r="D267" s="752"/>
      <c r="E267" s="752"/>
      <c r="F267" s="752"/>
      <c r="G267" s="752"/>
      <c r="H267" s="752"/>
      <c r="I267" s="752"/>
      <c r="J267" s="752"/>
      <c r="K267" s="752"/>
      <c r="L267" s="752"/>
      <c r="M267" s="752"/>
      <c r="N267" s="755"/>
    </row>
    <row r="268" spans="1:14" ht="12.75" customHeight="1">
      <c r="A268" s="751"/>
      <c r="B268" s="752"/>
      <c r="C268" s="752"/>
      <c r="D268" s="752"/>
      <c r="E268" s="752"/>
      <c r="F268" s="752"/>
      <c r="G268" s="752"/>
      <c r="H268" s="752"/>
      <c r="I268" s="752"/>
      <c r="J268" s="752"/>
      <c r="K268" s="752"/>
      <c r="L268" s="752"/>
      <c r="M268" s="752"/>
      <c r="N268" s="755"/>
    </row>
    <row r="269" spans="1:14" ht="12.75" customHeight="1">
      <c r="A269" s="751"/>
      <c r="B269" s="752"/>
      <c r="C269" s="752"/>
      <c r="D269" s="752"/>
      <c r="E269" s="752"/>
      <c r="F269" s="752"/>
      <c r="G269" s="752"/>
      <c r="H269" s="752"/>
      <c r="I269" s="752"/>
      <c r="J269" s="752"/>
      <c r="K269" s="752"/>
      <c r="L269" s="752"/>
      <c r="M269" s="752"/>
      <c r="N269" s="755"/>
    </row>
    <row r="270" spans="1:14" ht="12.75" customHeight="1">
      <c r="A270" s="751"/>
      <c r="B270" s="752"/>
      <c r="C270" s="752"/>
      <c r="D270" s="752"/>
      <c r="E270" s="752"/>
      <c r="F270" s="752"/>
      <c r="G270" s="752"/>
      <c r="H270" s="752"/>
      <c r="I270" s="752"/>
      <c r="J270" s="752"/>
      <c r="K270" s="752"/>
      <c r="L270" s="752"/>
      <c r="M270" s="752"/>
      <c r="N270" s="755"/>
    </row>
    <row r="271" spans="1:14" ht="12.75" customHeight="1">
      <c r="A271" s="751"/>
      <c r="B271" s="752"/>
      <c r="C271" s="752"/>
      <c r="D271" s="752"/>
      <c r="E271" s="752"/>
      <c r="F271" s="752"/>
      <c r="G271" s="752"/>
      <c r="H271" s="752"/>
      <c r="I271" s="752"/>
      <c r="J271" s="752"/>
      <c r="K271" s="752"/>
      <c r="L271" s="752"/>
      <c r="M271" s="752"/>
      <c r="N271" s="755"/>
    </row>
    <row r="272" spans="1:14" ht="12.75" customHeight="1">
      <c r="A272" s="751"/>
      <c r="B272" s="752"/>
      <c r="C272" s="752"/>
      <c r="D272" s="752"/>
      <c r="E272" s="752"/>
      <c r="F272" s="752"/>
      <c r="G272" s="752"/>
      <c r="H272" s="752"/>
      <c r="I272" s="752"/>
      <c r="J272" s="752"/>
      <c r="K272" s="752"/>
      <c r="L272" s="752"/>
      <c r="M272" s="752"/>
      <c r="N272" s="755"/>
    </row>
    <row r="273" spans="1:14" ht="12.75" customHeight="1">
      <c r="A273" s="751"/>
      <c r="B273" s="752"/>
      <c r="C273" s="752"/>
      <c r="D273" s="752"/>
      <c r="E273" s="752"/>
      <c r="F273" s="752"/>
      <c r="G273" s="752"/>
      <c r="H273" s="752"/>
      <c r="I273" s="752"/>
      <c r="J273" s="752"/>
      <c r="K273" s="752"/>
      <c r="L273" s="752"/>
      <c r="M273" s="752"/>
      <c r="N273" s="755"/>
    </row>
    <row r="274" spans="1:14" ht="12.75" customHeight="1">
      <c r="A274" s="751"/>
      <c r="B274" s="752"/>
      <c r="C274" s="752"/>
      <c r="D274" s="752"/>
      <c r="E274" s="752"/>
      <c r="F274" s="752"/>
      <c r="G274" s="752"/>
      <c r="H274" s="752"/>
      <c r="I274" s="752"/>
      <c r="J274" s="752"/>
      <c r="K274" s="752"/>
      <c r="L274" s="752"/>
      <c r="M274" s="752"/>
      <c r="N274" s="755"/>
    </row>
    <row r="275" spans="1:14" ht="12.75" customHeight="1">
      <c r="A275" s="751"/>
      <c r="B275" s="752"/>
      <c r="C275" s="752"/>
      <c r="D275" s="752"/>
      <c r="E275" s="752"/>
      <c r="F275" s="752"/>
      <c r="G275" s="752"/>
      <c r="H275" s="752"/>
      <c r="I275" s="752"/>
      <c r="J275" s="752"/>
      <c r="K275" s="752"/>
      <c r="L275" s="752"/>
      <c r="M275" s="752"/>
      <c r="N275" s="755"/>
    </row>
    <row r="276" spans="1:14" ht="12.75" customHeight="1">
      <c r="A276" s="751"/>
      <c r="B276" s="752"/>
      <c r="C276" s="752"/>
      <c r="D276" s="752"/>
      <c r="E276" s="752"/>
      <c r="F276" s="752"/>
      <c r="G276" s="752"/>
      <c r="H276" s="752"/>
      <c r="I276" s="752"/>
      <c r="J276" s="752"/>
      <c r="K276" s="752"/>
      <c r="L276" s="752"/>
      <c r="M276" s="752"/>
      <c r="N276" s="755"/>
    </row>
    <row r="277" spans="1:14" ht="12.75" customHeight="1">
      <c r="A277" s="751"/>
      <c r="B277" s="752"/>
      <c r="C277" s="752"/>
      <c r="D277" s="752"/>
      <c r="E277" s="752"/>
      <c r="F277" s="752"/>
      <c r="G277" s="752"/>
      <c r="H277" s="752"/>
      <c r="I277" s="752"/>
      <c r="J277" s="752"/>
      <c r="K277" s="752"/>
      <c r="L277" s="752"/>
      <c r="M277" s="752"/>
      <c r="N277" s="755"/>
    </row>
    <row r="278" spans="1:14" ht="12.75" customHeight="1">
      <c r="A278" s="751"/>
      <c r="B278" s="752"/>
      <c r="C278" s="752"/>
      <c r="D278" s="752"/>
      <c r="E278" s="752"/>
      <c r="F278" s="752"/>
      <c r="G278" s="752"/>
      <c r="H278" s="752"/>
      <c r="I278" s="752"/>
      <c r="J278" s="752"/>
      <c r="K278" s="752"/>
      <c r="L278" s="752"/>
      <c r="M278" s="752"/>
      <c r="N278" s="755"/>
    </row>
    <row r="279" spans="1:14" ht="12.75" customHeight="1">
      <c r="A279" s="751"/>
      <c r="B279" s="752"/>
      <c r="C279" s="752"/>
      <c r="D279" s="752"/>
      <c r="E279" s="752"/>
      <c r="F279" s="752"/>
      <c r="G279" s="752"/>
      <c r="H279" s="752"/>
      <c r="I279" s="752"/>
      <c r="J279" s="752"/>
      <c r="K279" s="752"/>
      <c r="L279" s="752"/>
      <c r="M279" s="752"/>
      <c r="N279" s="755"/>
    </row>
    <row r="280" spans="1:14" ht="12.75" customHeight="1">
      <c r="A280" s="751"/>
      <c r="B280" s="752"/>
      <c r="C280" s="752"/>
      <c r="D280" s="752"/>
      <c r="E280" s="752"/>
      <c r="F280" s="752"/>
      <c r="G280" s="752"/>
      <c r="H280" s="752"/>
      <c r="I280" s="752"/>
      <c r="J280" s="752"/>
      <c r="K280" s="752"/>
      <c r="L280" s="752"/>
      <c r="M280" s="752"/>
      <c r="N280" s="755"/>
    </row>
    <row r="281" spans="1:14" ht="12.75" customHeight="1">
      <c r="A281" s="751"/>
      <c r="B281" s="752"/>
      <c r="C281" s="752"/>
      <c r="D281" s="752"/>
      <c r="E281" s="752"/>
      <c r="F281" s="752"/>
      <c r="G281" s="752"/>
      <c r="H281" s="752"/>
      <c r="I281" s="752"/>
      <c r="J281" s="752"/>
      <c r="K281" s="752"/>
      <c r="L281" s="752"/>
      <c r="M281" s="752"/>
      <c r="N281" s="755"/>
    </row>
    <row r="282" spans="1:14" ht="12.75" customHeight="1">
      <c r="A282" s="751"/>
      <c r="B282" s="752"/>
      <c r="C282" s="752"/>
      <c r="D282" s="752"/>
      <c r="E282" s="752"/>
      <c r="F282" s="752"/>
      <c r="G282" s="752"/>
      <c r="H282" s="752"/>
      <c r="I282" s="752"/>
      <c r="J282" s="752"/>
      <c r="K282" s="752"/>
      <c r="L282" s="752"/>
      <c r="M282" s="752"/>
      <c r="N282" s="755"/>
    </row>
    <row r="283" spans="1:14" ht="12.75" customHeight="1">
      <c r="A283" s="751"/>
      <c r="B283" s="752"/>
      <c r="C283" s="752"/>
      <c r="D283" s="752"/>
      <c r="E283" s="752"/>
      <c r="F283" s="752"/>
      <c r="G283" s="752"/>
      <c r="H283" s="752"/>
      <c r="I283" s="752"/>
      <c r="J283" s="752"/>
      <c r="K283" s="752"/>
      <c r="L283" s="752"/>
      <c r="M283" s="752"/>
      <c r="N283" s="755"/>
    </row>
    <row r="284" spans="1:14" ht="12.75" customHeight="1">
      <c r="A284" s="751"/>
      <c r="B284" s="752"/>
      <c r="C284" s="752"/>
      <c r="D284" s="752"/>
      <c r="E284" s="752"/>
      <c r="F284" s="752"/>
      <c r="G284" s="752"/>
      <c r="H284" s="752"/>
      <c r="I284" s="752"/>
      <c r="J284" s="752"/>
      <c r="K284" s="752"/>
      <c r="L284" s="752"/>
      <c r="M284" s="752"/>
      <c r="N284" s="755"/>
    </row>
    <row r="285" spans="1:14" ht="12.75" customHeight="1">
      <c r="A285" s="751"/>
      <c r="B285" s="752"/>
      <c r="C285" s="752"/>
      <c r="D285" s="752"/>
      <c r="E285" s="752"/>
      <c r="F285" s="752"/>
      <c r="G285" s="752"/>
      <c r="H285" s="752"/>
      <c r="I285" s="752"/>
      <c r="J285" s="752"/>
      <c r="K285" s="752"/>
      <c r="L285" s="752"/>
      <c r="M285" s="752"/>
      <c r="N285" s="755"/>
    </row>
    <row r="286" spans="1:14" ht="12.75" customHeight="1">
      <c r="A286" s="751"/>
      <c r="B286" s="752"/>
      <c r="C286" s="752"/>
      <c r="D286" s="752"/>
      <c r="E286" s="752"/>
      <c r="F286" s="752"/>
      <c r="G286" s="752"/>
      <c r="H286" s="752"/>
      <c r="I286" s="752"/>
      <c r="J286" s="752"/>
      <c r="K286" s="752"/>
      <c r="L286" s="752"/>
      <c r="M286" s="752"/>
      <c r="N286" s="755"/>
    </row>
    <row r="287" spans="1:14" ht="12.75" customHeight="1">
      <c r="A287" s="751"/>
      <c r="B287" s="752"/>
      <c r="C287" s="752"/>
      <c r="D287" s="752"/>
      <c r="E287" s="752"/>
      <c r="F287" s="752"/>
      <c r="G287" s="752"/>
      <c r="H287" s="752"/>
      <c r="I287" s="752"/>
      <c r="J287" s="752"/>
      <c r="K287" s="752"/>
      <c r="L287" s="752"/>
      <c r="M287" s="752"/>
      <c r="N287" s="755"/>
    </row>
    <row r="288" spans="1:14" ht="12.75" customHeight="1">
      <c r="A288" s="751"/>
      <c r="B288" s="752"/>
      <c r="C288" s="752"/>
      <c r="D288" s="752"/>
      <c r="E288" s="752"/>
      <c r="F288" s="752"/>
      <c r="G288" s="752"/>
      <c r="H288" s="752"/>
      <c r="I288" s="752"/>
      <c r="J288" s="752"/>
      <c r="K288" s="752"/>
      <c r="L288" s="752"/>
      <c r="M288" s="752"/>
      <c r="N288" s="755"/>
    </row>
    <row r="289" spans="1:14" ht="12.75" customHeight="1">
      <c r="A289" s="751"/>
      <c r="B289" s="752"/>
      <c r="C289" s="752"/>
      <c r="D289" s="752"/>
      <c r="E289" s="752"/>
      <c r="F289" s="752"/>
      <c r="G289" s="752"/>
      <c r="H289" s="752"/>
      <c r="I289" s="752"/>
      <c r="J289" s="752"/>
      <c r="K289" s="752"/>
      <c r="L289" s="752"/>
      <c r="M289" s="752"/>
      <c r="N289" s="755"/>
    </row>
    <row r="290" spans="1:14" ht="13.5" customHeight="1" thickBot="1">
      <c r="A290" s="751"/>
      <c r="B290" s="752"/>
      <c r="C290" s="752"/>
      <c r="D290" s="752"/>
      <c r="E290" s="752"/>
      <c r="F290" s="752"/>
      <c r="G290" s="752"/>
      <c r="H290" s="752"/>
      <c r="I290" s="752"/>
      <c r="J290" s="752"/>
      <c r="K290" s="752"/>
      <c r="L290" s="752"/>
      <c r="M290" s="752"/>
      <c r="N290" s="755"/>
    </row>
    <row r="291" spans="1:14" ht="18.75" customHeight="1" thickBot="1">
      <c r="A291" s="1476" t="s">
        <v>249</v>
      </c>
      <c r="B291" s="1707"/>
      <c r="C291" s="1707"/>
      <c r="D291" s="1707"/>
      <c r="E291" s="1707"/>
      <c r="F291" s="1707"/>
      <c r="G291" s="1707"/>
      <c r="H291" s="1707"/>
      <c r="I291" s="1707"/>
      <c r="J291" s="1707"/>
      <c r="K291" s="1707"/>
      <c r="L291" s="1707"/>
      <c r="M291" s="1707"/>
      <c r="N291" s="1708"/>
    </row>
    <row r="292" spans="1:14" ht="18" customHeight="1">
      <c r="A292" s="1474" t="s">
        <v>250</v>
      </c>
      <c r="B292" s="1709"/>
      <c r="C292" s="1709"/>
      <c r="D292" s="1709"/>
      <c r="E292" s="1709"/>
      <c r="F292" s="1709"/>
      <c r="G292" s="1709"/>
      <c r="H292" s="1709"/>
      <c r="I292" s="1709"/>
      <c r="J292" s="1709"/>
      <c r="K292" s="1709"/>
      <c r="L292" s="1709"/>
      <c r="M292" s="1709"/>
      <c r="N292" s="1710"/>
    </row>
    <row r="293" spans="1:14" ht="16.5" customHeight="1" thickBot="1">
      <c r="A293" s="816"/>
      <c r="B293" s="817"/>
      <c r="C293" s="817"/>
      <c r="D293" s="817"/>
      <c r="E293" s="817"/>
      <c r="F293" s="1473" t="s">
        <v>164</v>
      </c>
      <c r="G293" s="1711"/>
      <c r="H293" s="1711"/>
      <c r="I293" s="818"/>
      <c r="J293" s="819"/>
      <c r="K293" s="819"/>
      <c r="L293" s="817"/>
      <c r="M293" s="817"/>
      <c r="N293" s="820"/>
    </row>
    <row r="294" spans="1:14" ht="13.5" customHeight="1" thickBot="1">
      <c r="A294" s="1466" t="s">
        <v>204</v>
      </c>
      <c r="B294" s="1707"/>
      <c r="C294" s="1707"/>
      <c r="D294" s="1707"/>
      <c r="E294" s="1708"/>
      <c r="F294" s="821"/>
      <c r="G294" s="821"/>
      <c r="H294" s="822"/>
      <c r="I294" s="823"/>
      <c r="J294" s="824"/>
      <c r="K294" s="824"/>
      <c r="L294" s="824"/>
      <c r="M294" s="817"/>
      <c r="N294" s="820"/>
    </row>
    <row r="295" spans="1:14" ht="34.5" customHeight="1" thickBot="1">
      <c r="A295" s="825" t="s">
        <v>205</v>
      </c>
      <c r="B295" s="826" t="s">
        <v>206</v>
      </c>
      <c r="C295" s="826" t="s">
        <v>207</v>
      </c>
      <c r="D295" s="827" t="s">
        <v>208</v>
      </c>
      <c r="E295" s="828" t="s">
        <v>209</v>
      </c>
      <c r="F295" s="817"/>
      <c r="G295" s="829" t="s">
        <v>210</v>
      </c>
      <c r="H295" s="830"/>
      <c r="I295" s="830"/>
      <c r="J295" s="824"/>
      <c r="K295" s="824"/>
      <c r="L295" s="824"/>
      <c r="M295" s="817"/>
      <c r="N295" s="820"/>
    </row>
    <row r="296" spans="1:14" ht="34.5" customHeight="1">
      <c r="A296" s="831" t="s">
        <v>224</v>
      </c>
      <c r="B296" s="832"/>
      <c r="C296" s="833"/>
      <c r="D296" s="833"/>
      <c r="E296" s="834"/>
      <c r="F296" s="817"/>
      <c r="G296" s="835" t="e">
        <f t="shared" ref="G296:G308" si="4">C296/B296</f>
        <v>#DIV/0!</v>
      </c>
      <c r="H296" s="836"/>
      <c r="I296" s="837"/>
      <c r="J296" s="824"/>
      <c r="K296" s="824"/>
      <c r="L296" s="824"/>
      <c r="M296" s="838"/>
      <c r="N296" s="820"/>
    </row>
    <row r="297" spans="1:14" ht="13.5" customHeight="1">
      <c r="A297" s="839" t="s">
        <v>237</v>
      </c>
      <c r="B297" s="840"/>
      <c r="C297" s="841"/>
      <c r="D297" s="841"/>
      <c r="E297" s="842"/>
      <c r="F297" s="817"/>
      <c r="G297" s="835" t="e">
        <f t="shared" si="4"/>
        <v>#DIV/0!</v>
      </c>
      <c r="H297" s="836"/>
      <c r="I297" s="837"/>
      <c r="J297" s="824"/>
      <c r="K297" s="824"/>
      <c r="L297" s="824"/>
      <c r="M297" s="843"/>
      <c r="N297" s="820"/>
    </row>
    <row r="298" spans="1:14" ht="13.5" customHeight="1">
      <c r="A298" s="839" t="s">
        <v>238</v>
      </c>
      <c r="B298" s="840"/>
      <c r="C298" s="841"/>
      <c r="D298" s="841"/>
      <c r="E298" s="842"/>
      <c r="F298" s="817"/>
      <c r="G298" s="835" t="e">
        <f t="shared" si="4"/>
        <v>#DIV/0!</v>
      </c>
      <c r="H298" s="844"/>
      <c r="I298" s="837"/>
      <c r="J298" s="824"/>
      <c r="K298" s="824"/>
      <c r="L298" s="824"/>
      <c r="M298" s="843"/>
      <c r="N298" s="820"/>
    </row>
    <row r="299" spans="1:14" ht="13.5" customHeight="1">
      <c r="A299" s="839" t="s">
        <v>251</v>
      </c>
      <c r="B299" s="840"/>
      <c r="C299" s="841"/>
      <c r="D299" s="841"/>
      <c r="E299" s="842"/>
      <c r="F299" s="845"/>
      <c r="G299" s="835" t="e">
        <f t="shared" si="4"/>
        <v>#DIV/0!</v>
      </c>
      <c r="H299" s="844"/>
      <c r="I299" s="837"/>
      <c r="J299" s="824"/>
      <c r="K299" s="824"/>
      <c r="L299" s="824"/>
      <c r="M299" s="843"/>
      <c r="N299" s="820"/>
    </row>
    <row r="300" spans="1:14" ht="13.5" customHeight="1">
      <c r="A300" s="839" t="s">
        <v>215</v>
      </c>
      <c r="B300" s="840"/>
      <c r="C300" s="841"/>
      <c r="D300" s="841"/>
      <c r="E300" s="842"/>
      <c r="F300" s="817"/>
      <c r="G300" s="835" t="e">
        <f t="shared" si="4"/>
        <v>#DIV/0!</v>
      </c>
      <c r="H300" s="844"/>
      <c r="I300" s="837"/>
      <c r="J300" s="824"/>
      <c r="K300" s="824"/>
      <c r="L300" s="824"/>
      <c r="M300" s="843"/>
      <c r="N300" s="820"/>
    </row>
    <row r="301" spans="1:14" ht="13.5" customHeight="1">
      <c r="A301" s="839" t="s">
        <v>229</v>
      </c>
      <c r="B301" s="840"/>
      <c r="C301" s="841"/>
      <c r="D301" s="841"/>
      <c r="E301" s="842"/>
      <c r="F301" s="817"/>
      <c r="G301" s="835" t="e">
        <f t="shared" si="4"/>
        <v>#DIV/0!</v>
      </c>
      <c r="H301" s="844"/>
      <c r="I301" s="837"/>
      <c r="J301" s="824"/>
      <c r="K301" s="824"/>
      <c r="L301" s="824"/>
      <c r="M301" s="843"/>
      <c r="N301" s="820"/>
    </row>
    <row r="302" spans="1:14" ht="13.5" customHeight="1">
      <c r="A302" s="839" t="s">
        <v>217</v>
      </c>
      <c r="B302" s="840"/>
      <c r="C302" s="841"/>
      <c r="D302" s="841"/>
      <c r="E302" s="842"/>
      <c r="F302" s="817"/>
      <c r="G302" s="835" t="e">
        <f t="shared" si="4"/>
        <v>#DIV/0!</v>
      </c>
      <c r="H302" s="844"/>
      <c r="I302" s="837"/>
      <c r="J302" s="824"/>
      <c r="K302" s="824"/>
      <c r="L302" s="824"/>
      <c r="M302" s="843"/>
      <c r="N302" s="820"/>
    </row>
    <row r="303" spans="1:14" ht="13.5" customHeight="1">
      <c r="A303" s="839" t="s">
        <v>252</v>
      </c>
      <c r="B303" s="840"/>
      <c r="C303" s="841"/>
      <c r="D303" s="841"/>
      <c r="E303" s="842"/>
      <c r="F303" s="817"/>
      <c r="G303" s="835" t="e">
        <f t="shared" si="4"/>
        <v>#DIV/0!</v>
      </c>
      <c r="H303" s="844"/>
      <c r="I303" s="837"/>
      <c r="J303" s="824"/>
      <c r="K303" s="824"/>
      <c r="L303" s="824"/>
      <c r="M303" s="843"/>
      <c r="N303" s="820"/>
    </row>
    <row r="304" spans="1:14" ht="13.5" customHeight="1">
      <c r="A304" s="839" t="s">
        <v>246</v>
      </c>
      <c r="B304" s="840"/>
      <c r="C304" s="841"/>
      <c r="D304" s="841"/>
      <c r="E304" s="842"/>
      <c r="F304" s="817"/>
      <c r="G304" s="835" t="e">
        <f t="shared" si="4"/>
        <v>#DIV/0!</v>
      </c>
      <c r="H304" s="844"/>
      <c r="I304" s="837"/>
      <c r="J304" s="824"/>
      <c r="K304" s="824"/>
      <c r="L304" s="824"/>
      <c r="M304" s="843"/>
      <c r="N304" s="820"/>
    </row>
    <row r="305" spans="1:14" ht="13.5" customHeight="1">
      <c r="A305" s="839" t="s">
        <v>220</v>
      </c>
      <c r="B305" s="840"/>
      <c r="C305" s="841"/>
      <c r="D305" s="841"/>
      <c r="E305" s="842"/>
      <c r="F305" s="817"/>
      <c r="G305" s="835" t="e">
        <f t="shared" si="4"/>
        <v>#DIV/0!</v>
      </c>
      <c r="H305" s="844"/>
      <c r="I305" s="837"/>
      <c r="J305" s="824"/>
      <c r="K305" s="824"/>
      <c r="L305" s="824"/>
      <c r="M305" s="843"/>
      <c r="N305" s="820"/>
    </row>
    <row r="306" spans="1:14" ht="13.5" customHeight="1">
      <c r="A306" s="839" t="s">
        <v>221</v>
      </c>
      <c r="B306" s="840"/>
      <c r="C306" s="841"/>
      <c r="D306" s="841"/>
      <c r="E306" s="842"/>
      <c r="F306" s="817"/>
      <c r="G306" s="835" t="e">
        <f t="shared" si="4"/>
        <v>#DIV/0!</v>
      </c>
      <c r="H306" s="844"/>
      <c r="I306" s="837"/>
      <c r="J306" s="824"/>
      <c r="K306" s="824"/>
      <c r="L306" s="824"/>
      <c r="M306" s="843"/>
      <c r="N306" s="820"/>
    </row>
    <row r="307" spans="1:14" ht="13.5" customHeight="1">
      <c r="A307" s="839" t="s">
        <v>235</v>
      </c>
      <c r="B307" s="846"/>
      <c r="C307" s="847"/>
      <c r="D307" s="847"/>
      <c r="E307" s="842"/>
      <c r="F307" s="817"/>
      <c r="G307" s="835" t="e">
        <f t="shared" si="4"/>
        <v>#DIV/0!</v>
      </c>
      <c r="H307" s="844"/>
      <c r="I307" s="837"/>
      <c r="J307" s="824"/>
      <c r="K307" s="824"/>
      <c r="L307" s="824"/>
      <c r="M307" s="848"/>
      <c r="N307" s="820"/>
    </row>
    <row r="308" spans="1:14" ht="17.25" customHeight="1" thickTop="1" thickBot="1">
      <c r="A308" s="849" t="s">
        <v>57</v>
      </c>
      <c r="B308" s="850">
        <f>SUM(B296:B307)</f>
        <v>0</v>
      </c>
      <c r="C308" s="850">
        <f>SUM(C296:C307)</f>
        <v>0</v>
      </c>
      <c r="D308" s="851">
        <f>SUM(D296:D307)</f>
        <v>0</v>
      </c>
      <c r="E308" s="852">
        <f>SUM(E296:E307)</f>
        <v>0</v>
      </c>
      <c r="F308" s="817"/>
      <c r="G308" s="853" t="e">
        <f t="shared" si="4"/>
        <v>#DIV/0!</v>
      </c>
      <c r="H308" s="844"/>
      <c r="I308" s="837"/>
      <c r="J308" s="824"/>
      <c r="K308" s="824"/>
      <c r="L308" s="824"/>
      <c r="M308" s="817"/>
      <c r="N308" s="820"/>
    </row>
    <row r="309" spans="1:14" ht="12.75" customHeight="1">
      <c r="A309" s="824"/>
      <c r="B309" s="824"/>
      <c r="C309" s="824"/>
      <c r="D309" s="824"/>
      <c r="E309" s="824"/>
      <c r="F309" s="817"/>
      <c r="G309" s="817"/>
      <c r="H309" s="817"/>
      <c r="I309" s="817"/>
      <c r="J309" s="824"/>
      <c r="K309" s="824"/>
      <c r="L309" s="824"/>
      <c r="M309" s="817"/>
      <c r="N309" s="820"/>
    </row>
    <row r="310" spans="1:14" ht="12.75" customHeight="1">
      <c r="A310" s="446"/>
      <c r="B310" s="817"/>
      <c r="C310" s="817"/>
      <c r="D310" s="817"/>
      <c r="E310" s="817"/>
      <c r="F310" s="817"/>
      <c r="G310" s="817"/>
      <c r="H310" s="817"/>
      <c r="I310" s="817"/>
      <c r="J310" s="817"/>
      <c r="K310" s="817"/>
      <c r="L310" s="817"/>
      <c r="M310" s="817"/>
      <c r="N310" s="820"/>
    </row>
    <row r="311" spans="1:14" ht="12.75" customHeight="1">
      <c r="A311" s="816"/>
      <c r="B311" s="817"/>
      <c r="C311" s="817"/>
      <c r="D311" s="817"/>
      <c r="E311" s="817"/>
      <c r="F311" s="817"/>
      <c r="G311" s="817"/>
      <c r="H311" s="817"/>
      <c r="I311" s="817"/>
      <c r="J311" s="817"/>
      <c r="K311" s="817"/>
      <c r="L311" s="817"/>
      <c r="M311" s="817"/>
      <c r="N311" s="820"/>
    </row>
    <row r="312" spans="1:14" ht="12.75" customHeight="1">
      <c r="A312" s="816"/>
      <c r="B312" s="817"/>
      <c r="C312" s="817"/>
      <c r="D312" s="817"/>
      <c r="E312" s="817"/>
      <c r="F312" s="817"/>
      <c r="G312" s="817"/>
      <c r="H312" s="817"/>
      <c r="I312" s="817"/>
      <c r="J312" s="817"/>
      <c r="K312" s="817"/>
      <c r="L312" s="817"/>
      <c r="M312" s="817"/>
      <c r="N312" s="820"/>
    </row>
    <row r="313" spans="1:14" ht="12.75" customHeight="1">
      <c r="A313" s="816"/>
      <c r="B313" s="817"/>
      <c r="C313" s="817"/>
      <c r="D313" s="817"/>
      <c r="E313" s="817"/>
      <c r="F313" s="817"/>
      <c r="G313" s="817"/>
      <c r="H313" s="817"/>
      <c r="I313" s="817"/>
      <c r="J313" s="817"/>
      <c r="K313" s="817"/>
      <c r="L313" s="817"/>
      <c r="M313" s="817"/>
      <c r="N313" s="820"/>
    </row>
    <row r="314" spans="1:14" ht="12.75" customHeight="1">
      <c r="A314" s="816"/>
      <c r="B314" s="817"/>
      <c r="C314" s="817"/>
      <c r="D314" s="817"/>
      <c r="E314" s="817"/>
      <c r="F314" s="817"/>
      <c r="G314" s="817"/>
      <c r="H314" s="817"/>
      <c r="I314" s="817"/>
      <c r="J314" s="817"/>
      <c r="K314" s="817"/>
      <c r="L314" s="817"/>
      <c r="M314" s="817"/>
      <c r="N314" s="820"/>
    </row>
    <row r="315" spans="1:14" ht="12.75" customHeight="1">
      <c r="A315" s="816"/>
      <c r="B315" s="817"/>
      <c r="C315" s="817"/>
      <c r="D315" s="817"/>
      <c r="E315" s="817"/>
      <c r="F315" s="817"/>
      <c r="G315" s="817"/>
      <c r="H315" s="817"/>
      <c r="I315" s="817"/>
      <c r="J315" s="817"/>
      <c r="K315" s="817"/>
      <c r="L315" s="817"/>
      <c r="M315" s="817"/>
      <c r="N315" s="820"/>
    </row>
    <row r="316" spans="1:14" ht="12.75" customHeight="1">
      <c r="A316" s="816"/>
      <c r="B316" s="817"/>
      <c r="C316" s="817"/>
      <c r="D316" s="817"/>
      <c r="E316" s="817"/>
      <c r="F316" s="817"/>
      <c r="G316" s="817"/>
      <c r="H316" s="817"/>
      <c r="I316" s="817"/>
      <c r="J316" s="817"/>
      <c r="K316" s="817"/>
      <c r="L316" s="817"/>
      <c r="M316" s="817"/>
      <c r="N316" s="820"/>
    </row>
    <row r="317" spans="1:14" ht="12.75" customHeight="1">
      <c r="A317" s="816"/>
      <c r="B317" s="817"/>
      <c r="C317" s="817"/>
      <c r="D317" s="817"/>
      <c r="E317" s="817"/>
      <c r="F317" s="817"/>
      <c r="G317" s="817"/>
      <c r="H317" s="817"/>
      <c r="I317" s="817"/>
      <c r="J317" s="817"/>
      <c r="K317" s="817"/>
      <c r="L317" s="817"/>
      <c r="M317" s="817"/>
      <c r="N317" s="820"/>
    </row>
    <row r="318" spans="1:14" ht="12.75" customHeight="1">
      <c r="A318" s="816"/>
      <c r="B318" s="817"/>
      <c r="C318" s="817"/>
      <c r="D318" s="817"/>
      <c r="E318" s="817"/>
      <c r="F318" s="817"/>
      <c r="G318" s="817"/>
      <c r="H318" s="817"/>
      <c r="I318" s="817"/>
      <c r="J318" s="817"/>
      <c r="K318" s="817"/>
      <c r="L318" s="817"/>
      <c r="M318" s="817"/>
      <c r="N318" s="820"/>
    </row>
    <row r="319" spans="1:14" ht="12.75" customHeight="1">
      <c r="A319" s="816"/>
      <c r="B319" s="817"/>
      <c r="C319" s="817"/>
      <c r="D319" s="817"/>
      <c r="E319" s="817"/>
      <c r="F319" s="817"/>
      <c r="G319" s="817"/>
      <c r="H319" s="817"/>
      <c r="I319" s="817"/>
      <c r="J319" s="817"/>
      <c r="K319" s="817"/>
      <c r="L319" s="817"/>
      <c r="M319" s="817"/>
      <c r="N319" s="820"/>
    </row>
    <row r="320" spans="1:14" ht="12.75" customHeight="1">
      <c r="A320" s="816"/>
      <c r="B320" s="817"/>
      <c r="C320" s="817"/>
      <c r="D320" s="817"/>
      <c r="E320" s="817"/>
      <c r="F320" s="817"/>
      <c r="G320" s="817"/>
      <c r="H320" s="817"/>
      <c r="I320" s="817"/>
      <c r="J320" s="817"/>
      <c r="K320" s="817"/>
      <c r="L320" s="817"/>
      <c r="M320" s="817"/>
      <c r="N320" s="820"/>
    </row>
    <row r="321" spans="1:14" ht="12.75" customHeight="1">
      <c r="A321" s="816"/>
      <c r="B321" s="817"/>
      <c r="C321" s="817"/>
      <c r="D321" s="817"/>
      <c r="E321" s="817"/>
      <c r="F321" s="817"/>
      <c r="G321" s="817"/>
      <c r="H321" s="817"/>
      <c r="I321" s="817"/>
      <c r="J321" s="817"/>
      <c r="K321" s="817"/>
      <c r="L321" s="817"/>
      <c r="M321" s="817"/>
      <c r="N321" s="820"/>
    </row>
    <row r="322" spans="1:14" ht="12.75" customHeight="1">
      <c r="A322" s="816"/>
      <c r="B322" s="817"/>
      <c r="C322" s="817"/>
      <c r="D322" s="817"/>
      <c r="E322" s="817"/>
      <c r="F322" s="817"/>
      <c r="G322" s="817"/>
      <c r="H322" s="817"/>
      <c r="I322" s="817"/>
      <c r="J322" s="817"/>
      <c r="K322" s="817"/>
      <c r="L322" s="817"/>
      <c r="M322" s="817"/>
      <c r="N322" s="820"/>
    </row>
    <row r="323" spans="1:14" ht="12.75" customHeight="1">
      <c r="A323" s="816"/>
      <c r="B323" s="817"/>
      <c r="C323" s="817"/>
      <c r="D323" s="817"/>
      <c r="E323" s="817"/>
      <c r="F323" s="817"/>
      <c r="G323" s="817"/>
      <c r="H323" s="817"/>
      <c r="I323" s="817"/>
      <c r="J323" s="817"/>
      <c r="K323" s="817"/>
      <c r="L323" s="817"/>
      <c r="M323" s="817"/>
      <c r="N323" s="820"/>
    </row>
    <row r="324" spans="1:14" ht="12.75" customHeight="1">
      <c r="A324" s="816"/>
      <c r="B324" s="817"/>
      <c r="C324" s="817"/>
      <c r="D324" s="817"/>
      <c r="E324" s="817"/>
      <c r="F324" s="817"/>
      <c r="G324" s="817"/>
      <c r="H324" s="817"/>
      <c r="I324" s="817"/>
      <c r="J324" s="817"/>
      <c r="K324" s="817"/>
      <c r="L324" s="817"/>
      <c r="M324" s="817"/>
      <c r="N324" s="820"/>
    </row>
    <row r="325" spans="1:14" ht="12.75" customHeight="1">
      <c r="A325" s="816"/>
      <c r="B325" s="817"/>
      <c r="C325" s="817"/>
      <c r="D325" s="817"/>
      <c r="E325" s="817"/>
      <c r="F325" s="817"/>
      <c r="G325" s="817"/>
      <c r="H325" s="817"/>
      <c r="I325" s="817"/>
      <c r="J325" s="817"/>
      <c r="K325" s="817"/>
      <c r="L325" s="817"/>
      <c r="M325" s="817"/>
      <c r="N325" s="820"/>
    </row>
    <row r="326" spans="1:14" ht="12.75" customHeight="1">
      <c r="A326" s="816"/>
      <c r="B326" s="817"/>
      <c r="C326" s="817"/>
      <c r="D326" s="817"/>
      <c r="E326" s="817"/>
      <c r="F326" s="817"/>
      <c r="G326" s="817"/>
      <c r="H326" s="817"/>
      <c r="I326" s="817"/>
      <c r="J326" s="817"/>
      <c r="K326" s="817"/>
      <c r="L326" s="817"/>
      <c r="M326" s="817"/>
      <c r="N326" s="820"/>
    </row>
    <row r="327" spans="1:14" ht="12.75" customHeight="1">
      <c r="A327" s="816"/>
      <c r="B327" s="817"/>
      <c r="C327" s="817"/>
      <c r="D327" s="817"/>
      <c r="E327" s="817"/>
      <c r="F327" s="817"/>
      <c r="G327" s="817"/>
      <c r="H327" s="817"/>
      <c r="I327" s="817"/>
      <c r="J327" s="817"/>
      <c r="K327" s="817"/>
      <c r="L327" s="817"/>
      <c r="M327" s="817"/>
      <c r="N327" s="820"/>
    </row>
    <row r="328" spans="1:14" ht="12.75" customHeight="1">
      <c r="A328" s="816"/>
      <c r="B328" s="817"/>
      <c r="C328" s="817"/>
      <c r="D328" s="817"/>
      <c r="E328" s="817"/>
      <c r="F328" s="817"/>
      <c r="G328" s="817"/>
      <c r="H328" s="817"/>
      <c r="I328" s="817"/>
      <c r="J328" s="817"/>
      <c r="K328" s="817"/>
      <c r="L328" s="817"/>
      <c r="M328" s="817"/>
      <c r="N328" s="820"/>
    </row>
    <row r="329" spans="1:14" ht="12.75" customHeight="1">
      <c r="A329" s="816"/>
      <c r="B329" s="817"/>
      <c r="C329" s="817"/>
      <c r="D329" s="817"/>
      <c r="E329" s="817"/>
      <c r="F329" s="817"/>
      <c r="G329" s="817"/>
      <c r="H329" s="817"/>
      <c r="I329" s="817"/>
      <c r="J329" s="817"/>
      <c r="K329" s="817"/>
      <c r="L329" s="817"/>
      <c r="M329" s="817"/>
      <c r="N329" s="820"/>
    </row>
    <row r="330" spans="1:14" ht="12.75" customHeight="1">
      <c r="A330" s="816"/>
      <c r="B330" s="817"/>
      <c r="C330" s="817"/>
      <c r="D330" s="817"/>
      <c r="E330" s="817"/>
      <c r="F330" s="817"/>
      <c r="G330" s="817"/>
      <c r="H330" s="817"/>
      <c r="I330" s="817"/>
      <c r="J330" s="817"/>
      <c r="K330" s="817"/>
      <c r="L330" s="817"/>
      <c r="M330" s="817"/>
      <c r="N330" s="820"/>
    </row>
    <row r="331" spans="1:14" ht="12.75" customHeight="1">
      <c r="A331" s="816"/>
      <c r="B331" s="817"/>
      <c r="C331" s="817"/>
      <c r="D331" s="817"/>
      <c r="E331" s="817"/>
      <c r="F331" s="817"/>
      <c r="G331" s="817"/>
      <c r="H331" s="817"/>
      <c r="I331" s="817"/>
      <c r="J331" s="817"/>
      <c r="K331" s="817"/>
      <c r="L331" s="817"/>
      <c r="M331" s="817"/>
      <c r="N331" s="820"/>
    </row>
    <row r="332" spans="1:14" ht="13.5" customHeight="1" thickBot="1">
      <c r="A332" s="854"/>
      <c r="B332" s="855"/>
      <c r="C332" s="855"/>
      <c r="D332" s="855"/>
      <c r="E332" s="855"/>
      <c r="F332" s="855"/>
      <c r="G332" s="855"/>
      <c r="H332" s="855"/>
      <c r="I332" s="855"/>
      <c r="J332" s="855"/>
      <c r="K332" s="855"/>
      <c r="L332" s="855"/>
      <c r="M332" s="855"/>
      <c r="N332" s="856"/>
    </row>
    <row r="333" spans="1:14" ht="18" customHeight="1">
      <c r="A333" s="1474" t="s">
        <v>253</v>
      </c>
      <c r="B333" s="1709"/>
      <c r="C333" s="1709"/>
      <c r="D333" s="1709"/>
      <c r="E333" s="1709"/>
      <c r="F333" s="1709"/>
      <c r="G333" s="1709"/>
      <c r="H333" s="1709"/>
      <c r="I333" s="1709"/>
      <c r="J333" s="1709"/>
      <c r="K333" s="1709"/>
      <c r="L333" s="1709"/>
      <c r="M333" s="1709"/>
      <c r="N333" s="1710"/>
    </row>
    <row r="334" spans="1:14" ht="18" customHeight="1">
      <c r="A334" s="857"/>
      <c r="B334" s="858"/>
      <c r="C334" s="858"/>
      <c r="D334" s="858"/>
      <c r="E334" s="858"/>
      <c r="F334" s="858"/>
      <c r="G334" s="858"/>
      <c r="H334" s="858"/>
      <c r="I334" s="858"/>
      <c r="J334" s="858"/>
      <c r="K334" s="858"/>
      <c r="L334" s="858"/>
      <c r="M334" s="858"/>
      <c r="N334" s="859"/>
    </row>
    <row r="335" spans="1:14" ht="18" customHeight="1">
      <c r="A335" s="1464" t="s">
        <v>223</v>
      </c>
      <c r="B335" s="1711"/>
      <c r="C335" s="1711"/>
      <c r="D335" s="818"/>
      <c r="E335" s="860"/>
      <c r="F335" s="860"/>
      <c r="G335" s="858"/>
      <c r="H335" s="858"/>
      <c r="I335" s="858"/>
      <c r="J335" s="860"/>
      <c r="K335" s="860"/>
      <c r="L335" s="858"/>
      <c r="M335" s="858"/>
      <c r="N335" s="859"/>
    </row>
    <row r="336" spans="1:14" ht="16.5" customHeight="1" thickBot="1">
      <c r="A336" s="861"/>
      <c r="B336" s="862"/>
      <c r="C336" s="1465"/>
      <c r="D336" s="1711"/>
      <c r="E336" s="1711"/>
      <c r="F336" s="1711"/>
      <c r="G336" s="1711"/>
      <c r="H336" s="1711"/>
      <c r="I336" s="863"/>
      <c r="J336" s="819"/>
      <c r="K336" s="819"/>
      <c r="L336" s="817"/>
      <c r="M336" s="817"/>
      <c r="N336" s="820"/>
    </row>
    <row r="337" spans="1:14" ht="13.5" customHeight="1" thickBot="1">
      <c r="A337" s="1466" t="s">
        <v>204</v>
      </c>
      <c r="B337" s="1707"/>
      <c r="C337" s="1707"/>
      <c r="D337" s="1707"/>
      <c r="E337" s="1708"/>
      <c r="F337" s="821"/>
      <c r="G337" s="821"/>
      <c r="H337" s="817"/>
      <c r="I337" s="830"/>
      <c r="J337" s="864"/>
      <c r="K337" s="830"/>
      <c r="L337" s="817"/>
      <c r="M337" s="865"/>
      <c r="N337" s="820"/>
    </row>
    <row r="338" spans="1:14" ht="34.5" customHeight="1" thickBot="1">
      <c r="A338" s="825" t="s">
        <v>205</v>
      </c>
      <c r="B338" s="826" t="s">
        <v>206</v>
      </c>
      <c r="C338" s="826" t="s">
        <v>207</v>
      </c>
      <c r="D338" s="827" t="s">
        <v>208</v>
      </c>
      <c r="E338" s="828" t="s">
        <v>209</v>
      </c>
      <c r="F338" s="817"/>
      <c r="G338" s="829" t="s">
        <v>210</v>
      </c>
      <c r="H338" s="817"/>
      <c r="I338" s="817"/>
      <c r="J338" s="819"/>
      <c r="K338" s="819"/>
      <c r="L338" s="817"/>
      <c r="M338" s="865"/>
      <c r="N338" s="820"/>
    </row>
    <row r="339" spans="1:14" ht="14.25" customHeight="1">
      <c r="A339" s="831" t="s">
        <v>224</v>
      </c>
      <c r="B339" s="832"/>
      <c r="C339" s="833"/>
      <c r="D339" s="833"/>
      <c r="E339" s="834"/>
      <c r="F339" s="817"/>
      <c r="G339" s="866" t="e">
        <f t="shared" ref="G339:G349" si="5">C339/B339</f>
        <v>#DIV/0!</v>
      </c>
      <c r="H339" s="817" t="s">
        <v>172</v>
      </c>
      <c r="I339" s="1467" t="s">
        <v>186</v>
      </c>
      <c r="J339" s="1765"/>
      <c r="K339" s="1765"/>
      <c r="L339" s="1766"/>
      <c r="M339" s="817"/>
      <c r="N339" s="820"/>
    </row>
    <row r="340" spans="1:14" ht="15" customHeight="1">
      <c r="A340" s="839" t="s">
        <v>251</v>
      </c>
      <c r="B340" s="840"/>
      <c r="C340" s="841"/>
      <c r="D340" s="841"/>
      <c r="E340" s="842"/>
      <c r="F340" s="817"/>
      <c r="G340" s="867" t="e">
        <f t="shared" si="5"/>
        <v>#DIV/0!</v>
      </c>
      <c r="H340" s="817"/>
      <c r="I340" s="1468"/>
      <c r="J340" s="1767"/>
      <c r="K340" s="868" t="s">
        <v>226</v>
      </c>
      <c r="L340" s="869" t="s">
        <v>227</v>
      </c>
      <c r="M340" s="817"/>
      <c r="N340" s="820"/>
    </row>
    <row r="341" spans="1:14" ht="13.5" customHeight="1">
      <c r="A341" s="839" t="s">
        <v>215</v>
      </c>
      <c r="B341" s="840"/>
      <c r="C341" s="841"/>
      <c r="D341" s="841"/>
      <c r="E341" s="842"/>
      <c r="F341" s="817"/>
      <c r="G341" s="866" t="e">
        <f t="shared" si="5"/>
        <v>#DIV/0!</v>
      </c>
      <c r="H341" s="817"/>
      <c r="I341" s="1469" t="s">
        <v>174</v>
      </c>
      <c r="J341" s="1766"/>
      <c r="K341" s="870">
        <f>C308+D308</f>
        <v>0</v>
      </c>
      <c r="L341" s="870">
        <f>I293*12</f>
        <v>0</v>
      </c>
      <c r="M341" s="817"/>
      <c r="N341" s="820"/>
    </row>
    <row r="342" spans="1:14" ht="13.5" customHeight="1">
      <c r="A342" s="839" t="s">
        <v>217</v>
      </c>
      <c r="B342" s="840"/>
      <c r="C342" s="841"/>
      <c r="D342" s="841"/>
      <c r="E342" s="842"/>
      <c r="F342" s="817"/>
      <c r="G342" s="866" t="e">
        <f t="shared" si="5"/>
        <v>#DIV/0!</v>
      </c>
      <c r="H342" s="817"/>
      <c r="I342" s="1470" t="s">
        <v>175</v>
      </c>
      <c r="J342" s="871" t="s">
        <v>228</v>
      </c>
      <c r="K342" s="870">
        <f>C349+D349</f>
        <v>0</v>
      </c>
      <c r="L342" s="870">
        <f>D335*10</f>
        <v>0</v>
      </c>
      <c r="M342" s="817"/>
      <c r="N342" s="820"/>
    </row>
    <row r="343" spans="1:14" ht="13.5" customHeight="1">
      <c r="A343" s="839" t="s">
        <v>229</v>
      </c>
      <c r="B343" s="840"/>
      <c r="C343" s="841"/>
      <c r="D343" s="841"/>
      <c r="E343" s="842"/>
      <c r="F343" s="817"/>
      <c r="G343" s="866" t="e">
        <f t="shared" si="5"/>
        <v>#DIV/0!</v>
      </c>
      <c r="H343" s="817"/>
      <c r="I343" s="1768"/>
      <c r="J343" s="871" t="s">
        <v>230</v>
      </c>
      <c r="K343" s="870">
        <f>C357+D357</f>
        <v>0</v>
      </c>
      <c r="L343" s="870">
        <f>D351*2</f>
        <v>0</v>
      </c>
      <c r="M343" s="817"/>
      <c r="N343" s="820"/>
    </row>
    <row r="344" spans="1:14" ht="19.5" customHeight="1">
      <c r="A344" s="839" t="s">
        <v>248</v>
      </c>
      <c r="B344" s="840"/>
      <c r="C344" s="841"/>
      <c r="D344" s="841"/>
      <c r="E344" s="842"/>
      <c r="F344" s="817"/>
      <c r="G344" s="866" t="e">
        <f t="shared" si="5"/>
        <v>#DIV/0!</v>
      </c>
      <c r="H344" s="817"/>
      <c r="I344" s="1768"/>
      <c r="J344" s="871" t="s">
        <v>231</v>
      </c>
      <c r="K344" s="870">
        <f>C366+D366</f>
        <v>0</v>
      </c>
      <c r="L344" s="870">
        <f>D360*2</f>
        <v>0</v>
      </c>
      <c r="M344" s="817"/>
      <c r="N344" s="820"/>
    </row>
    <row r="345" spans="1:14" ht="13.5" customHeight="1">
      <c r="A345" s="839" t="s">
        <v>254</v>
      </c>
      <c r="B345" s="840"/>
      <c r="C345" s="841"/>
      <c r="D345" s="841"/>
      <c r="E345" s="842"/>
      <c r="F345" s="817"/>
      <c r="G345" s="867" t="e">
        <f t="shared" si="5"/>
        <v>#DIV/0!</v>
      </c>
      <c r="H345" s="817"/>
      <c r="I345" s="1769"/>
      <c r="J345" s="871" t="s">
        <v>233</v>
      </c>
      <c r="K345" s="870">
        <f>C375+D375</f>
        <v>0</v>
      </c>
      <c r="L345" s="870">
        <f>D369*2</f>
        <v>0</v>
      </c>
      <c r="M345" s="817"/>
      <c r="N345" s="820"/>
    </row>
    <row r="346" spans="1:14" ht="13.5" customHeight="1">
      <c r="A346" s="839" t="s">
        <v>220</v>
      </c>
      <c r="B346" s="840"/>
      <c r="C346" s="841"/>
      <c r="D346" s="841"/>
      <c r="E346" s="842"/>
      <c r="F346" s="817"/>
      <c r="G346" s="867" t="e">
        <f t="shared" si="5"/>
        <v>#DIV/0!</v>
      </c>
      <c r="H346" s="817"/>
      <c r="I346" s="872"/>
      <c r="J346" s="873" t="s">
        <v>176</v>
      </c>
      <c r="K346" s="874">
        <f>SUM(K341:K345)</f>
        <v>0</v>
      </c>
      <c r="L346" s="875">
        <f>SUM(L341:L345)</f>
        <v>0</v>
      </c>
      <c r="M346" s="817"/>
      <c r="N346" s="820"/>
    </row>
    <row r="347" spans="1:14" ht="16.5" customHeight="1">
      <c r="A347" s="839" t="s">
        <v>234</v>
      </c>
      <c r="B347" s="840"/>
      <c r="C347" s="841"/>
      <c r="D347" s="841"/>
      <c r="E347" s="842"/>
      <c r="F347" s="817"/>
      <c r="G347" s="867" t="e">
        <f>C347/B347</f>
        <v>#DIV/0!</v>
      </c>
      <c r="H347" s="817"/>
      <c r="I347" s="876"/>
      <c r="J347" s="1471" t="s">
        <v>177</v>
      </c>
      <c r="K347" s="1708"/>
      <c r="L347" s="877" t="e">
        <f>K346/L346</f>
        <v>#DIV/0!</v>
      </c>
      <c r="M347" s="817"/>
      <c r="N347" s="820"/>
    </row>
    <row r="348" spans="1:14" ht="13.5" customHeight="1">
      <c r="A348" s="839" t="s">
        <v>235</v>
      </c>
      <c r="B348" s="846"/>
      <c r="C348" s="847"/>
      <c r="D348" s="847"/>
      <c r="E348" s="878"/>
      <c r="F348" s="817"/>
      <c r="G348" s="866">
        <v>0</v>
      </c>
      <c r="H348" s="817"/>
      <c r="I348" s="817"/>
      <c r="J348" s="879"/>
      <c r="K348" s="880"/>
      <c r="L348" s="880"/>
      <c r="M348" s="817"/>
      <c r="N348" s="820"/>
    </row>
    <row r="349" spans="1:14" ht="17.25" customHeight="1" thickTop="1" thickBot="1">
      <c r="A349" s="849" t="s">
        <v>57</v>
      </c>
      <c r="B349" s="850">
        <f>SUM(B339:B348)</f>
        <v>0</v>
      </c>
      <c r="C349" s="850">
        <f>SUM(C339:C348)</f>
        <v>0</v>
      </c>
      <c r="D349" s="851">
        <f>SUM(D339:D348)</f>
        <v>0</v>
      </c>
      <c r="E349" s="881">
        <f>SUM(E339:E348)</f>
        <v>0</v>
      </c>
      <c r="F349" s="817"/>
      <c r="G349" s="882" t="e">
        <f t="shared" si="5"/>
        <v>#DIV/0!</v>
      </c>
      <c r="H349" s="817"/>
      <c r="I349" s="817"/>
      <c r="J349" s="817"/>
      <c r="K349" s="817"/>
      <c r="L349" s="817"/>
      <c r="M349" s="817"/>
      <c r="N349" s="820"/>
    </row>
    <row r="350" spans="1:14" ht="15.75" customHeight="1">
      <c r="A350" s="883"/>
      <c r="B350" s="884"/>
      <c r="C350" s="884"/>
      <c r="D350" s="884"/>
      <c r="E350" s="884"/>
      <c r="F350" s="817"/>
      <c r="G350" s="885"/>
      <c r="H350" s="817"/>
      <c r="I350" s="817"/>
      <c r="J350" s="817"/>
      <c r="K350" s="817"/>
      <c r="L350" s="817"/>
      <c r="M350" s="817"/>
      <c r="N350" s="820"/>
    </row>
    <row r="351" spans="1:14" ht="15.75" customHeight="1">
      <c r="A351" s="1472" t="s">
        <v>236</v>
      </c>
      <c r="B351" s="1711"/>
      <c r="C351" s="1711"/>
      <c r="D351" s="818"/>
      <c r="E351" s="884"/>
      <c r="F351" s="817"/>
      <c r="G351" s="885"/>
      <c r="H351" s="817"/>
      <c r="I351" s="817"/>
      <c r="J351" s="817"/>
      <c r="K351" s="817"/>
      <c r="L351" s="817"/>
      <c r="M351" s="817"/>
      <c r="N351" s="820"/>
    </row>
    <row r="352" spans="1:14" ht="16.5" customHeight="1" thickBot="1">
      <c r="A352" s="883"/>
      <c r="B352" s="884"/>
      <c r="C352" s="884"/>
      <c r="D352" s="884"/>
      <c r="E352" s="884"/>
      <c r="F352" s="817"/>
      <c r="G352" s="885"/>
      <c r="H352" s="817"/>
      <c r="I352" s="817"/>
      <c r="J352" s="817"/>
      <c r="K352" s="817"/>
      <c r="L352" s="817"/>
      <c r="M352" s="817"/>
      <c r="N352" s="820"/>
    </row>
    <row r="353" spans="1:14" ht="13.5" customHeight="1" thickBot="1">
      <c r="A353" s="1466" t="s">
        <v>204</v>
      </c>
      <c r="B353" s="1707"/>
      <c r="C353" s="1707"/>
      <c r="D353" s="1707"/>
      <c r="E353" s="1708"/>
      <c r="F353" s="817"/>
      <c r="G353" s="824"/>
      <c r="H353" s="817"/>
      <c r="I353" s="817"/>
      <c r="J353" s="817"/>
      <c r="K353" s="817"/>
      <c r="L353" s="817"/>
      <c r="M353" s="817"/>
      <c r="N353" s="820"/>
    </row>
    <row r="354" spans="1:14" ht="34.5" customHeight="1" thickBot="1">
      <c r="A354" s="825" t="s">
        <v>205</v>
      </c>
      <c r="B354" s="826" t="s">
        <v>206</v>
      </c>
      <c r="C354" s="826" t="s">
        <v>207</v>
      </c>
      <c r="D354" s="827" t="s">
        <v>208</v>
      </c>
      <c r="E354" s="828" t="s">
        <v>209</v>
      </c>
      <c r="F354" s="817"/>
      <c r="G354" s="829" t="s">
        <v>210</v>
      </c>
      <c r="H354" s="817"/>
      <c r="I354" s="817"/>
      <c r="J354" s="817"/>
      <c r="K354" s="817"/>
      <c r="L354" s="817"/>
      <c r="M354" s="817"/>
      <c r="N354" s="820"/>
    </row>
    <row r="355" spans="1:14" ht="14.25" customHeight="1">
      <c r="A355" s="839" t="s">
        <v>237</v>
      </c>
      <c r="B355" s="832"/>
      <c r="C355" s="833"/>
      <c r="D355" s="886"/>
      <c r="E355" s="834"/>
      <c r="F355" s="817"/>
      <c r="G355" s="866" t="e">
        <f>C355/B355</f>
        <v>#DIV/0!</v>
      </c>
      <c r="H355" s="817"/>
      <c r="I355" s="817"/>
      <c r="J355" s="817"/>
      <c r="K355" s="817"/>
      <c r="L355" s="817"/>
      <c r="M355" s="817"/>
      <c r="N355" s="820"/>
    </row>
    <row r="356" spans="1:14" ht="13.5" customHeight="1">
      <c r="A356" s="839" t="s">
        <v>238</v>
      </c>
      <c r="B356" s="846"/>
      <c r="C356" s="847"/>
      <c r="D356" s="847"/>
      <c r="E356" s="878"/>
      <c r="F356" s="817"/>
      <c r="G356" s="866" t="e">
        <f>C356/B356</f>
        <v>#DIV/0!</v>
      </c>
      <c r="H356" s="817"/>
      <c r="I356" s="817"/>
      <c r="J356" s="817"/>
      <c r="K356" s="817"/>
      <c r="L356" s="817"/>
      <c r="M356" s="817"/>
      <c r="N356" s="820"/>
    </row>
    <row r="357" spans="1:14" ht="17.25" customHeight="1" thickTop="1" thickBot="1">
      <c r="A357" s="849" t="s">
        <v>57</v>
      </c>
      <c r="B357" s="850">
        <f>SUM(B355:B356)</f>
        <v>0</v>
      </c>
      <c r="C357" s="850">
        <f>SUM(C355:C356)</f>
        <v>0</v>
      </c>
      <c r="D357" s="851">
        <f>SUM(D355:D356)</f>
        <v>0</v>
      </c>
      <c r="E357" s="881">
        <f>SUM(E355:E356)</f>
        <v>0</v>
      </c>
      <c r="F357" s="817"/>
      <c r="G357" s="866" t="e">
        <f>C357/B357</f>
        <v>#DIV/0!</v>
      </c>
      <c r="H357" s="817"/>
      <c r="I357" s="817"/>
      <c r="J357" s="817"/>
      <c r="K357" s="817"/>
      <c r="L357" s="817"/>
      <c r="M357" s="817"/>
      <c r="N357" s="820"/>
    </row>
    <row r="358" spans="1:14" ht="15.75" customHeight="1">
      <c r="A358" s="883"/>
      <c r="B358" s="884"/>
      <c r="C358" s="884"/>
      <c r="D358" s="884"/>
      <c r="E358" s="884"/>
      <c r="F358" s="817"/>
      <c r="G358" s="885"/>
      <c r="H358" s="817"/>
      <c r="I358" s="817"/>
      <c r="J358" s="817"/>
      <c r="K358" s="817"/>
      <c r="L358" s="817"/>
      <c r="M358" s="817"/>
      <c r="N358" s="820"/>
    </row>
    <row r="359" spans="1:14" ht="15.75" customHeight="1">
      <c r="A359" s="883"/>
      <c r="B359" s="884"/>
      <c r="C359" s="884"/>
      <c r="D359" s="884"/>
      <c r="E359" s="884"/>
      <c r="F359" s="817"/>
      <c r="G359" s="885"/>
      <c r="H359" s="817"/>
      <c r="I359" s="817"/>
      <c r="J359" s="817"/>
      <c r="K359" s="817"/>
      <c r="L359" s="817"/>
      <c r="M359" s="817"/>
      <c r="N359" s="820"/>
    </row>
    <row r="360" spans="1:14" ht="15.75" customHeight="1">
      <c r="A360" s="1472" t="s">
        <v>239</v>
      </c>
      <c r="B360" s="1711"/>
      <c r="C360" s="1711"/>
      <c r="D360" s="818"/>
      <c r="E360" s="884"/>
      <c r="F360" s="817"/>
      <c r="G360" s="885"/>
      <c r="H360" s="817"/>
      <c r="I360" s="817"/>
      <c r="J360" s="817"/>
      <c r="K360" s="817"/>
      <c r="L360" s="817"/>
      <c r="M360" s="817"/>
      <c r="N360" s="820"/>
    </row>
    <row r="361" spans="1:14" ht="16.5" customHeight="1" thickBot="1">
      <c r="A361" s="883"/>
      <c r="B361" s="884"/>
      <c r="C361" s="884"/>
      <c r="D361" s="884"/>
      <c r="E361" s="884"/>
      <c r="F361" s="817"/>
      <c r="G361" s="885"/>
      <c r="H361" s="817"/>
      <c r="I361" s="817"/>
      <c r="J361" s="817"/>
      <c r="K361" s="817"/>
      <c r="L361" s="817"/>
      <c r="M361" s="817"/>
      <c r="N361" s="820"/>
    </row>
    <row r="362" spans="1:14" ht="13.5" customHeight="1" thickBot="1">
      <c r="A362" s="1466" t="s">
        <v>204</v>
      </c>
      <c r="B362" s="1707"/>
      <c r="C362" s="1707"/>
      <c r="D362" s="1707"/>
      <c r="E362" s="1708"/>
      <c r="F362" s="817"/>
      <c r="G362" s="824"/>
      <c r="H362" s="817"/>
      <c r="I362" s="817"/>
      <c r="J362" s="817"/>
      <c r="K362" s="817"/>
      <c r="L362" s="817"/>
      <c r="M362" s="817"/>
      <c r="N362" s="820"/>
    </row>
    <row r="363" spans="1:14" ht="34.5" customHeight="1" thickBot="1">
      <c r="A363" s="825" t="s">
        <v>205</v>
      </c>
      <c r="B363" s="826" t="s">
        <v>206</v>
      </c>
      <c r="C363" s="826" t="s">
        <v>207</v>
      </c>
      <c r="D363" s="827" t="s">
        <v>208</v>
      </c>
      <c r="E363" s="828" t="s">
        <v>209</v>
      </c>
      <c r="F363" s="817"/>
      <c r="G363" s="829" t="s">
        <v>210</v>
      </c>
      <c r="H363" s="817"/>
      <c r="I363" s="817"/>
      <c r="J363" s="817"/>
      <c r="K363" s="817"/>
      <c r="L363" s="817"/>
      <c r="M363" s="817"/>
      <c r="N363" s="820"/>
    </row>
    <row r="364" spans="1:14" ht="14.25" customHeight="1">
      <c r="A364" s="839" t="s">
        <v>240</v>
      </c>
      <c r="B364" s="832"/>
      <c r="C364" s="833"/>
      <c r="D364" s="886"/>
      <c r="E364" s="834"/>
      <c r="F364" s="817"/>
      <c r="G364" s="866" t="e">
        <f>C364/B364</f>
        <v>#DIV/0!</v>
      </c>
      <c r="H364" s="817"/>
      <c r="I364" s="817"/>
      <c r="J364" s="817"/>
      <c r="K364" s="817"/>
      <c r="L364" s="817"/>
      <c r="M364" s="817"/>
      <c r="N364" s="820"/>
    </row>
    <row r="365" spans="1:14" ht="13.5" customHeight="1">
      <c r="A365" s="839" t="s">
        <v>241</v>
      </c>
      <c r="B365" s="846"/>
      <c r="C365" s="847"/>
      <c r="D365" s="847"/>
      <c r="E365" s="878"/>
      <c r="F365" s="817"/>
      <c r="G365" s="866" t="e">
        <f>C365/B365</f>
        <v>#DIV/0!</v>
      </c>
      <c r="H365" s="817"/>
      <c r="I365" s="817"/>
      <c r="J365" s="817"/>
      <c r="K365" s="817"/>
      <c r="L365" s="817"/>
      <c r="M365" s="817"/>
      <c r="N365" s="820"/>
    </row>
    <row r="366" spans="1:14" ht="17.25" customHeight="1" thickTop="1" thickBot="1">
      <c r="A366" s="849" t="s">
        <v>57</v>
      </c>
      <c r="B366" s="850">
        <f>SUM(B364:B365)</f>
        <v>0</v>
      </c>
      <c r="C366" s="850">
        <f>SUM(C364:C365)</f>
        <v>0</v>
      </c>
      <c r="D366" s="851">
        <f>SUM(D364:D365)</f>
        <v>0</v>
      </c>
      <c r="E366" s="881">
        <f>SUM(E364:E365)</f>
        <v>0</v>
      </c>
      <c r="F366" s="817"/>
      <c r="G366" s="866" t="e">
        <f>C366/B366</f>
        <v>#DIV/0!</v>
      </c>
      <c r="H366" s="817"/>
      <c r="I366" s="817"/>
      <c r="J366" s="817"/>
      <c r="K366" s="817"/>
      <c r="L366" s="817"/>
      <c r="M366" s="817"/>
      <c r="N366" s="820"/>
    </row>
    <row r="367" spans="1:14" ht="15.75" customHeight="1">
      <c r="A367" s="883"/>
      <c r="B367" s="884"/>
      <c r="C367" s="884"/>
      <c r="D367" s="884"/>
      <c r="E367" s="884"/>
      <c r="F367" s="817"/>
      <c r="G367" s="817"/>
      <c r="H367" s="817"/>
      <c r="I367" s="817"/>
      <c r="J367" s="817"/>
      <c r="K367" s="817"/>
      <c r="L367" s="817"/>
      <c r="M367" s="817"/>
      <c r="N367" s="820"/>
    </row>
    <row r="368" spans="1:14" ht="15.75" customHeight="1">
      <c r="A368" s="883"/>
      <c r="B368" s="884"/>
      <c r="C368" s="884"/>
      <c r="D368" s="884"/>
      <c r="E368" s="884"/>
      <c r="F368" s="817"/>
      <c r="G368" s="817"/>
      <c r="H368" s="817"/>
      <c r="I368" s="817"/>
      <c r="J368" s="817"/>
      <c r="K368" s="817"/>
      <c r="L368" s="817"/>
      <c r="M368" s="817"/>
      <c r="N368" s="820"/>
    </row>
    <row r="369" spans="1:14" ht="15.75" customHeight="1">
      <c r="A369" s="1472" t="s">
        <v>242</v>
      </c>
      <c r="B369" s="1711"/>
      <c r="C369" s="1711"/>
      <c r="D369" s="818"/>
      <c r="E369" s="884"/>
      <c r="F369" s="817"/>
      <c r="G369" s="817"/>
      <c r="H369" s="817"/>
      <c r="I369" s="817"/>
      <c r="J369" s="817"/>
      <c r="K369" s="817"/>
      <c r="L369" s="817"/>
      <c r="M369" s="817"/>
      <c r="N369" s="820"/>
    </row>
    <row r="370" spans="1:14" ht="16.5" customHeight="1" thickBot="1">
      <c r="A370" s="883"/>
      <c r="B370" s="884"/>
      <c r="C370" s="884"/>
      <c r="D370" s="884"/>
      <c r="E370" s="884"/>
      <c r="F370" s="817"/>
      <c r="G370" s="817"/>
      <c r="H370" s="817"/>
      <c r="I370" s="817"/>
      <c r="J370" s="817"/>
      <c r="K370" s="817"/>
      <c r="L370" s="817"/>
      <c r="M370" s="817"/>
      <c r="N370" s="820"/>
    </row>
    <row r="371" spans="1:14" ht="13.5" customHeight="1" thickBot="1">
      <c r="A371" s="1466" t="s">
        <v>204</v>
      </c>
      <c r="B371" s="1707"/>
      <c r="C371" s="1707"/>
      <c r="D371" s="1707"/>
      <c r="E371" s="1708"/>
      <c r="F371" s="817"/>
      <c r="G371" s="824"/>
      <c r="H371" s="817"/>
      <c r="I371" s="817"/>
      <c r="J371" s="817"/>
      <c r="K371" s="817"/>
      <c r="L371" s="817"/>
      <c r="M371" s="817"/>
      <c r="N371" s="820"/>
    </row>
    <row r="372" spans="1:14" ht="34.5" customHeight="1" thickBot="1">
      <c r="A372" s="825" t="s">
        <v>205</v>
      </c>
      <c r="B372" s="826" t="s">
        <v>206</v>
      </c>
      <c r="C372" s="826" t="s">
        <v>207</v>
      </c>
      <c r="D372" s="827" t="s">
        <v>208</v>
      </c>
      <c r="E372" s="828" t="s">
        <v>209</v>
      </c>
      <c r="F372" s="817"/>
      <c r="G372" s="829" t="s">
        <v>210</v>
      </c>
      <c r="H372" s="817"/>
      <c r="I372" s="817"/>
      <c r="J372" s="817"/>
      <c r="K372" s="817"/>
      <c r="L372" s="817"/>
      <c r="M372" s="817"/>
      <c r="N372" s="820"/>
    </row>
    <row r="373" spans="1:14" ht="14.25" customHeight="1">
      <c r="A373" s="839" t="s">
        <v>243</v>
      </c>
      <c r="B373" s="832"/>
      <c r="C373" s="833"/>
      <c r="D373" s="886"/>
      <c r="E373" s="834"/>
      <c r="F373" s="817"/>
      <c r="G373" s="866" t="e">
        <f>C373/B373</f>
        <v>#DIV/0!</v>
      </c>
      <c r="H373" s="817"/>
      <c r="I373" s="817"/>
      <c r="J373" s="817"/>
      <c r="K373" s="817"/>
      <c r="L373" s="817"/>
      <c r="M373" s="817"/>
      <c r="N373" s="820"/>
    </row>
    <row r="374" spans="1:14" ht="13.5" customHeight="1">
      <c r="A374" s="839" t="s">
        <v>244</v>
      </c>
      <c r="B374" s="846"/>
      <c r="C374" s="847"/>
      <c r="D374" s="847"/>
      <c r="E374" s="878"/>
      <c r="F374" s="817"/>
      <c r="G374" s="867">
        <v>0</v>
      </c>
      <c r="H374" s="817"/>
      <c r="I374" s="817"/>
      <c r="J374" s="817"/>
      <c r="K374" s="817"/>
      <c r="L374" s="817"/>
      <c r="M374" s="817"/>
      <c r="N374" s="820"/>
    </row>
    <row r="375" spans="1:14" ht="17.25" customHeight="1" thickTop="1" thickBot="1">
      <c r="A375" s="849" t="s">
        <v>57</v>
      </c>
      <c r="B375" s="850">
        <f>SUM(B373:B374)</f>
        <v>0</v>
      </c>
      <c r="C375" s="850">
        <f>SUM(C373:C374)</f>
        <v>0</v>
      </c>
      <c r="D375" s="851">
        <f>SUM(D373:D374)</f>
        <v>0</v>
      </c>
      <c r="E375" s="881">
        <f>SUM(E373:E374)</f>
        <v>0</v>
      </c>
      <c r="F375" s="817"/>
      <c r="G375" s="866" t="e">
        <f>C375/B375</f>
        <v>#DIV/0!</v>
      </c>
      <c r="H375" s="817"/>
      <c r="I375" s="817"/>
      <c r="J375" s="817"/>
      <c r="K375" s="817"/>
      <c r="L375" s="817"/>
      <c r="M375" s="817"/>
      <c r="N375" s="820"/>
    </row>
    <row r="376" spans="1:14" ht="15.75" customHeight="1">
      <c r="A376" s="883"/>
      <c r="B376" s="884"/>
      <c r="C376" s="884"/>
      <c r="D376" s="884"/>
      <c r="E376" s="884"/>
      <c r="F376" s="817"/>
      <c r="G376" s="817"/>
      <c r="H376" s="817"/>
      <c r="I376" s="817"/>
      <c r="J376" s="817"/>
      <c r="K376" s="817"/>
      <c r="L376" s="817"/>
      <c r="M376" s="817"/>
      <c r="N376" s="820"/>
    </row>
    <row r="377" spans="1:14" ht="15.75" customHeight="1">
      <c r="A377" s="446"/>
      <c r="B377" s="884"/>
      <c r="C377" s="884"/>
      <c r="D377" s="884"/>
      <c r="E377" s="884"/>
      <c r="F377" s="817"/>
      <c r="G377" s="817"/>
      <c r="H377" s="817"/>
      <c r="I377" s="817"/>
      <c r="J377" s="817"/>
      <c r="K377" s="817"/>
      <c r="L377" s="817"/>
      <c r="M377" s="817"/>
      <c r="N377" s="820"/>
    </row>
    <row r="378" spans="1:14" ht="15.75" customHeight="1">
      <c r="A378" s="883"/>
      <c r="B378" s="884"/>
      <c r="C378" s="884"/>
      <c r="D378" s="884"/>
      <c r="E378" s="884"/>
      <c r="F378" s="817"/>
      <c r="G378" s="817"/>
      <c r="H378" s="817"/>
      <c r="I378" s="817"/>
      <c r="J378" s="817"/>
      <c r="K378" s="817"/>
      <c r="L378" s="817"/>
      <c r="M378" s="817"/>
      <c r="N378" s="820"/>
    </row>
    <row r="379" spans="1:14" ht="12.75" customHeight="1">
      <c r="A379" s="816"/>
      <c r="B379" s="817"/>
      <c r="C379" s="817"/>
      <c r="D379" s="817"/>
      <c r="E379" s="817"/>
      <c r="F379" s="817"/>
      <c r="G379" s="817"/>
      <c r="H379" s="817"/>
      <c r="I379" s="817"/>
      <c r="J379" s="817"/>
      <c r="K379" s="817"/>
      <c r="L379" s="817"/>
      <c r="M379" s="817"/>
      <c r="N379" s="820"/>
    </row>
    <row r="380" spans="1:14" ht="12.75" customHeight="1">
      <c r="A380" s="816"/>
      <c r="B380" s="817"/>
      <c r="C380" s="817"/>
      <c r="D380" s="817"/>
      <c r="E380" s="817"/>
      <c r="F380" s="817"/>
      <c r="G380" s="817"/>
      <c r="H380" s="817"/>
      <c r="I380" s="817"/>
      <c r="J380" s="817"/>
      <c r="K380" s="817"/>
      <c r="L380" s="817"/>
      <c r="M380" s="817"/>
      <c r="N380" s="820"/>
    </row>
    <row r="381" spans="1:14" ht="12.75" customHeight="1">
      <c r="A381" s="816"/>
      <c r="B381" s="817"/>
      <c r="C381" s="817"/>
      <c r="D381" s="817"/>
      <c r="E381" s="817"/>
      <c r="F381" s="817"/>
      <c r="G381" s="817"/>
      <c r="H381" s="817"/>
      <c r="I381" s="817"/>
      <c r="J381" s="817"/>
      <c r="K381" s="817"/>
      <c r="L381" s="817"/>
      <c r="M381" s="817"/>
      <c r="N381" s="820"/>
    </row>
    <row r="382" spans="1:14" ht="12.75" customHeight="1">
      <c r="A382" s="816"/>
      <c r="B382" s="817"/>
      <c r="C382" s="817"/>
      <c r="D382" s="817"/>
      <c r="E382" s="817"/>
      <c r="F382" s="817"/>
      <c r="G382" s="817"/>
      <c r="H382" s="817"/>
      <c r="I382" s="817"/>
      <c r="J382" s="817"/>
      <c r="K382" s="817"/>
      <c r="L382" s="817"/>
      <c r="M382" s="817"/>
      <c r="N382" s="820"/>
    </row>
    <row r="383" spans="1:14" ht="12.75" customHeight="1">
      <c r="A383" s="816"/>
      <c r="B383" s="817"/>
      <c r="C383" s="817"/>
      <c r="D383" s="817"/>
      <c r="E383" s="817"/>
      <c r="F383" s="817"/>
      <c r="G383" s="817"/>
      <c r="H383" s="817"/>
      <c r="I383" s="817"/>
      <c r="J383" s="817"/>
      <c r="K383" s="817"/>
      <c r="L383" s="817"/>
      <c r="M383" s="817"/>
      <c r="N383" s="820"/>
    </row>
    <row r="384" spans="1:14" ht="12.75" customHeight="1">
      <c r="A384" s="816"/>
      <c r="B384" s="817"/>
      <c r="C384" s="817"/>
      <c r="D384" s="817"/>
      <c r="E384" s="817"/>
      <c r="F384" s="817"/>
      <c r="G384" s="817"/>
      <c r="H384" s="817"/>
      <c r="I384" s="817"/>
      <c r="J384" s="817"/>
      <c r="K384" s="817"/>
      <c r="L384" s="817"/>
      <c r="M384" s="817"/>
      <c r="N384" s="820"/>
    </row>
    <row r="385" spans="1:14" ht="34.5" customHeight="1">
      <c r="A385" s="816"/>
      <c r="B385" s="817"/>
      <c r="C385" s="817"/>
      <c r="D385" s="817"/>
      <c r="E385" s="817"/>
      <c r="F385" s="817"/>
      <c r="G385" s="817"/>
      <c r="H385" s="817"/>
      <c r="I385" s="817"/>
      <c r="J385" s="817"/>
      <c r="K385" s="817"/>
      <c r="L385" s="817"/>
      <c r="M385" s="817"/>
      <c r="N385" s="820"/>
    </row>
    <row r="386" spans="1:14" ht="12.75" customHeight="1">
      <c r="A386" s="816"/>
      <c r="B386" s="817"/>
      <c r="C386" s="817"/>
      <c r="D386" s="817"/>
      <c r="E386" s="817"/>
      <c r="F386" s="817"/>
      <c r="G386" s="817"/>
      <c r="H386" s="817"/>
      <c r="I386" s="817"/>
      <c r="J386" s="817"/>
      <c r="K386" s="817"/>
      <c r="L386" s="817"/>
      <c r="M386" s="817"/>
      <c r="N386" s="820"/>
    </row>
    <row r="387" spans="1:14" ht="12.75" customHeight="1">
      <c r="A387" s="816"/>
      <c r="B387" s="817"/>
      <c r="C387" s="817"/>
      <c r="D387" s="817"/>
      <c r="E387" s="817"/>
      <c r="F387" s="817"/>
      <c r="G387" s="817"/>
      <c r="H387" s="817"/>
      <c r="I387" s="817"/>
      <c r="J387" s="817"/>
      <c r="K387" s="817"/>
      <c r="L387" s="817"/>
      <c r="M387" s="817"/>
      <c r="N387" s="820"/>
    </row>
    <row r="388" spans="1:14" ht="12.75" customHeight="1">
      <c r="A388" s="816"/>
      <c r="B388" s="817"/>
      <c r="C388" s="817"/>
      <c r="D388" s="817"/>
      <c r="E388" s="817"/>
      <c r="F388" s="817"/>
      <c r="G388" s="817"/>
      <c r="H388" s="817"/>
      <c r="I388" s="817"/>
      <c r="J388" s="817"/>
      <c r="K388" s="817"/>
      <c r="L388" s="817"/>
      <c r="M388" s="817"/>
      <c r="N388" s="820"/>
    </row>
    <row r="389" spans="1:14" ht="12.75" customHeight="1">
      <c r="A389" s="816"/>
      <c r="B389" s="817"/>
      <c r="C389" s="817"/>
      <c r="D389" s="817"/>
      <c r="E389" s="817"/>
      <c r="F389" s="817"/>
      <c r="G389" s="817"/>
      <c r="H389" s="817"/>
      <c r="I389" s="817"/>
      <c r="J389" s="817"/>
      <c r="K389" s="817"/>
      <c r="L389" s="817"/>
      <c r="M389" s="817"/>
      <c r="N389" s="820"/>
    </row>
    <row r="390" spans="1:14" ht="12.75" customHeight="1">
      <c r="A390" s="816"/>
      <c r="B390" s="817"/>
      <c r="C390" s="817"/>
      <c r="D390" s="817"/>
      <c r="E390" s="817"/>
      <c r="F390" s="817"/>
      <c r="G390" s="817"/>
      <c r="H390" s="817"/>
      <c r="I390" s="817"/>
      <c r="J390" s="817"/>
      <c r="K390" s="817"/>
      <c r="L390" s="817"/>
      <c r="M390" s="817"/>
      <c r="N390" s="820"/>
    </row>
    <row r="391" spans="1:14" ht="12.75" customHeight="1">
      <c r="A391" s="816"/>
      <c r="B391" s="817"/>
      <c r="C391" s="817"/>
      <c r="D391" s="817"/>
      <c r="E391" s="817"/>
      <c r="F391" s="817"/>
      <c r="G391" s="817"/>
      <c r="H391" s="817"/>
      <c r="I391" s="817"/>
      <c r="J391" s="817"/>
      <c r="K391" s="817"/>
      <c r="L391" s="817"/>
      <c r="M391" s="446"/>
      <c r="N391" s="820"/>
    </row>
    <row r="392" spans="1:14" ht="12.75" customHeight="1">
      <c r="A392" s="816"/>
      <c r="B392" s="817"/>
      <c r="C392" s="817"/>
      <c r="D392" s="817"/>
      <c r="E392" s="817"/>
      <c r="F392" s="817"/>
      <c r="G392" s="817"/>
      <c r="H392" s="817"/>
      <c r="I392" s="817"/>
      <c r="J392" s="817"/>
      <c r="K392" s="817"/>
      <c r="L392" s="817"/>
      <c r="M392" s="817"/>
      <c r="N392" s="820"/>
    </row>
    <row r="393" spans="1:14" ht="12.75" customHeight="1">
      <c r="A393" s="816"/>
      <c r="B393" s="817"/>
      <c r="C393" s="817"/>
      <c r="D393" s="817"/>
      <c r="E393" s="817"/>
      <c r="F393" s="817"/>
      <c r="G393" s="817"/>
      <c r="H393" s="817"/>
      <c r="I393" s="817"/>
      <c r="J393" s="817"/>
      <c r="K393" s="817"/>
      <c r="L393" s="817"/>
      <c r="M393" s="817"/>
      <c r="N393" s="820"/>
    </row>
    <row r="394" spans="1:14" ht="12.75" customHeight="1">
      <c r="A394" s="816"/>
      <c r="B394" s="817"/>
      <c r="C394" s="817"/>
      <c r="D394" s="817"/>
      <c r="E394" s="817"/>
      <c r="F394" s="817"/>
      <c r="G394" s="817"/>
      <c r="H394" s="817"/>
      <c r="I394" s="817"/>
      <c r="J394" s="817"/>
      <c r="K394" s="817"/>
      <c r="L394" s="817"/>
      <c r="M394" s="817"/>
      <c r="N394" s="820"/>
    </row>
    <row r="395" spans="1:14" ht="12.75" customHeight="1">
      <c r="A395" s="816"/>
      <c r="B395" s="817"/>
      <c r="C395" s="817"/>
      <c r="D395" s="817"/>
      <c r="E395" s="817"/>
      <c r="F395" s="817"/>
      <c r="G395" s="817"/>
      <c r="H395" s="817"/>
      <c r="I395" s="817"/>
      <c r="J395" s="817"/>
      <c r="K395" s="817"/>
      <c r="L395" s="817"/>
      <c r="M395" s="817"/>
      <c r="N395" s="820"/>
    </row>
    <row r="396" spans="1:14" ht="12.75" customHeight="1">
      <c r="A396" s="816"/>
      <c r="B396" s="817"/>
      <c r="C396" s="817"/>
      <c r="D396" s="817"/>
      <c r="E396" s="817"/>
      <c r="F396" s="817"/>
      <c r="G396" s="817"/>
      <c r="H396" s="817"/>
      <c r="I396" s="817"/>
      <c r="J396" s="817"/>
      <c r="K396" s="817"/>
      <c r="L396" s="817"/>
      <c r="M396" s="817"/>
      <c r="N396" s="820"/>
    </row>
    <row r="397" spans="1:14" ht="12.75" customHeight="1">
      <c r="A397" s="816"/>
      <c r="B397" s="817"/>
      <c r="C397" s="817"/>
      <c r="D397" s="817"/>
      <c r="E397" s="817"/>
      <c r="F397" s="817"/>
      <c r="G397" s="817"/>
      <c r="H397" s="817"/>
      <c r="I397" s="817"/>
      <c r="J397" s="817"/>
      <c r="K397" s="817"/>
      <c r="L397" s="817"/>
      <c r="M397" s="817"/>
      <c r="N397" s="820"/>
    </row>
    <row r="398" spans="1:14" ht="12.75" customHeight="1">
      <c r="A398" s="446"/>
      <c r="B398" s="817"/>
      <c r="C398" s="817"/>
      <c r="D398" s="817"/>
      <c r="E398" s="817"/>
      <c r="F398" s="817"/>
      <c r="G398" s="446"/>
      <c r="H398" s="817"/>
      <c r="I398" s="817"/>
      <c r="J398" s="817"/>
      <c r="K398" s="817"/>
      <c r="L398" s="817"/>
      <c r="M398" s="817"/>
      <c r="N398" s="820"/>
    </row>
    <row r="399" spans="1:14" ht="12.75" customHeight="1">
      <c r="A399" s="816"/>
      <c r="B399" s="817"/>
      <c r="C399" s="817"/>
      <c r="D399" s="817"/>
      <c r="E399" s="817"/>
      <c r="F399" s="817"/>
      <c r="G399" s="817"/>
      <c r="H399" s="817"/>
      <c r="I399" s="817"/>
      <c r="J399" s="817"/>
      <c r="K399" s="817"/>
      <c r="L399" s="817"/>
      <c r="M399" s="817"/>
      <c r="N399" s="820"/>
    </row>
    <row r="400" spans="1:14" ht="12.75" customHeight="1">
      <c r="A400" s="816"/>
      <c r="B400" s="817"/>
      <c r="C400" s="817"/>
      <c r="D400" s="817"/>
      <c r="E400" s="817"/>
      <c r="F400" s="817"/>
      <c r="G400" s="817"/>
      <c r="H400" s="817"/>
      <c r="I400" s="817"/>
      <c r="J400" s="817"/>
      <c r="K400" s="817"/>
      <c r="L400" s="817"/>
      <c r="M400" s="817"/>
      <c r="N400" s="820"/>
    </row>
    <row r="401" spans="1:14" ht="12.75" customHeight="1">
      <c r="A401" s="816"/>
      <c r="B401" s="817"/>
      <c r="C401" s="817"/>
      <c r="D401" s="817"/>
      <c r="E401" s="817"/>
      <c r="F401" s="817"/>
      <c r="G401" s="817"/>
      <c r="H401" s="817"/>
      <c r="I401" s="817"/>
      <c r="J401" s="817"/>
      <c r="K401" s="817"/>
      <c r="L401" s="817"/>
      <c r="M401" s="817"/>
      <c r="N401" s="820"/>
    </row>
    <row r="402" spans="1:14" ht="12.75" customHeight="1">
      <c r="A402" s="816"/>
      <c r="B402" s="817"/>
      <c r="C402" s="817"/>
      <c r="D402" s="817"/>
      <c r="E402" s="817"/>
      <c r="F402" s="817"/>
      <c r="G402" s="817"/>
      <c r="H402" s="817"/>
      <c r="I402" s="817"/>
      <c r="J402" s="817"/>
      <c r="K402" s="817"/>
      <c r="L402" s="817"/>
      <c r="M402" s="817"/>
      <c r="N402" s="820"/>
    </row>
    <row r="403" spans="1:14" ht="12.75" customHeight="1">
      <c r="A403" s="816"/>
      <c r="B403" s="817"/>
      <c r="C403" s="817"/>
      <c r="D403" s="817"/>
      <c r="E403" s="817"/>
      <c r="F403" s="817"/>
      <c r="G403" s="817"/>
      <c r="H403" s="817"/>
      <c r="I403" s="817"/>
      <c r="J403" s="817"/>
      <c r="K403" s="817"/>
      <c r="L403" s="817"/>
      <c r="M403" s="817"/>
      <c r="N403" s="820"/>
    </row>
    <row r="404" spans="1:14" ht="12.75" customHeight="1">
      <c r="A404" s="816"/>
      <c r="B404" s="817"/>
      <c r="C404" s="817"/>
      <c r="D404" s="817"/>
      <c r="E404" s="817"/>
      <c r="F404" s="817"/>
      <c r="G404" s="817"/>
      <c r="H404" s="817"/>
      <c r="I404" s="817"/>
      <c r="J404" s="817"/>
      <c r="K404" s="817"/>
      <c r="L404" s="817"/>
      <c r="M404" s="817"/>
      <c r="N404" s="820"/>
    </row>
    <row r="405" spans="1:14" ht="12.75" customHeight="1">
      <c r="A405" s="816"/>
      <c r="B405" s="817"/>
      <c r="C405" s="817"/>
      <c r="D405" s="817"/>
      <c r="E405" s="817"/>
      <c r="F405" s="817"/>
      <c r="G405" s="817"/>
      <c r="H405" s="817"/>
      <c r="I405" s="817"/>
      <c r="J405" s="817"/>
      <c r="K405" s="817"/>
      <c r="L405" s="817"/>
      <c r="M405" s="817"/>
      <c r="N405" s="820"/>
    </row>
    <row r="406" spans="1:14" ht="12.75" customHeight="1">
      <c r="A406" s="816"/>
      <c r="B406" s="817"/>
      <c r="C406" s="817"/>
      <c r="D406" s="817"/>
      <c r="E406" s="817"/>
      <c r="F406" s="817"/>
      <c r="G406" s="817"/>
      <c r="H406" s="817"/>
      <c r="I406" s="817"/>
      <c r="J406" s="817"/>
      <c r="K406" s="817"/>
      <c r="L406" s="817"/>
      <c r="M406" s="817"/>
      <c r="N406" s="820"/>
    </row>
    <row r="407" spans="1:14" ht="12.75" customHeight="1">
      <c r="A407" s="816"/>
      <c r="B407" s="817"/>
      <c r="C407" s="817"/>
      <c r="D407" s="817"/>
      <c r="E407" s="817"/>
      <c r="F407" s="817"/>
      <c r="G407" s="817"/>
      <c r="H407" s="817"/>
      <c r="I407" s="817"/>
      <c r="J407" s="817"/>
      <c r="K407" s="817"/>
      <c r="L407" s="817"/>
      <c r="M407" s="817"/>
      <c r="N407" s="820"/>
    </row>
    <row r="408" spans="1:14" ht="12.75" customHeight="1">
      <c r="A408" s="816"/>
      <c r="B408" s="817"/>
      <c r="C408" s="817"/>
      <c r="D408" s="817"/>
      <c r="E408" s="817"/>
      <c r="F408" s="817"/>
      <c r="G408" s="817"/>
      <c r="H408" s="817"/>
      <c r="I408" s="817"/>
      <c r="J408" s="817"/>
      <c r="K408" s="817"/>
      <c r="L408" s="817"/>
      <c r="M408" s="817"/>
      <c r="N408" s="820"/>
    </row>
    <row r="409" spans="1:14" ht="12.75" customHeight="1">
      <c r="A409" s="816"/>
      <c r="B409" s="817"/>
      <c r="C409" s="817"/>
      <c r="D409" s="817"/>
      <c r="E409" s="817"/>
      <c r="F409" s="817"/>
      <c r="G409" s="817"/>
      <c r="H409" s="817"/>
      <c r="I409" s="817"/>
      <c r="J409" s="817"/>
      <c r="K409" s="817"/>
      <c r="L409" s="817"/>
      <c r="M409" s="817"/>
      <c r="N409" s="820"/>
    </row>
    <row r="410" spans="1:14" ht="12.75" customHeight="1">
      <c r="A410" s="816"/>
      <c r="B410" s="817"/>
      <c r="C410" s="817"/>
      <c r="D410" s="817"/>
      <c r="E410" s="817"/>
      <c r="F410" s="817"/>
      <c r="G410" s="817"/>
      <c r="H410" s="817"/>
      <c r="I410" s="817"/>
      <c r="J410" s="817"/>
      <c r="K410" s="817"/>
      <c r="L410" s="817"/>
      <c r="M410" s="817"/>
      <c r="N410" s="820"/>
    </row>
    <row r="411" spans="1:14" ht="12.75" customHeight="1">
      <c r="A411" s="816"/>
      <c r="B411" s="817"/>
      <c r="C411" s="817"/>
      <c r="D411" s="817"/>
      <c r="E411" s="817"/>
      <c r="F411" s="817"/>
      <c r="G411" s="817"/>
      <c r="H411" s="817"/>
      <c r="I411" s="817"/>
      <c r="J411" s="817"/>
      <c r="K411" s="817"/>
      <c r="L411" s="817"/>
      <c r="M411" s="817"/>
      <c r="N411" s="820"/>
    </row>
    <row r="412" spans="1:14" ht="12.75" customHeight="1">
      <c r="A412" s="816"/>
      <c r="B412" s="817"/>
      <c r="C412" s="817"/>
      <c r="D412" s="817"/>
      <c r="E412" s="817"/>
      <c r="F412" s="817"/>
      <c r="G412" s="817"/>
      <c r="H412" s="817"/>
      <c r="I412" s="817"/>
      <c r="J412" s="817"/>
      <c r="K412" s="817"/>
      <c r="L412" s="817"/>
      <c r="M412" s="817"/>
      <c r="N412" s="820"/>
    </row>
    <row r="413" spans="1:14" ht="12.75" customHeight="1">
      <c r="A413" s="816"/>
      <c r="B413" s="817"/>
      <c r="C413" s="817"/>
      <c r="D413" s="817"/>
      <c r="E413" s="817"/>
      <c r="F413" s="817"/>
      <c r="G413" s="817"/>
      <c r="H413" s="817"/>
      <c r="I413" s="817"/>
      <c r="J413" s="817"/>
      <c r="K413" s="817"/>
      <c r="L413" s="817"/>
      <c r="M413" s="817"/>
      <c r="N413" s="820"/>
    </row>
    <row r="414" spans="1:14" ht="12.75" customHeight="1">
      <c r="A414" s="816"/>
      <c r="B414" s="817"/>
      <c r="C414" s="817"/>
      <c r="D414" s="817"/>
      <c r="E414" s="817"/>
      <c r="F414" s="817"/>
      <c r="G414" s="817"/>
      <c r="H414" s="817"/>
      <c r="I414" s="817"/>
      <c r="J414" s="817"/>
      <c r="K414" s="817"/>
      <c r="L414" s="817"/>
      <c r="M414" s="817"/>
      <c r="N414" s="820"/>
    </row>
    <row r="415" spans="1:14" ht="13.5" customHeight="1" thickBot="1">
      <c r="A415" s="816"/>
      <c r="B415" s="817"/>
      <c r="C415" s="817"/>
      <c r="D415" s="817"/>
      <c r="E415" s="817"/>
      <c r="F415" s="817"/>
      <c r="G415" s="817"/>
      <c r="H415" s="817"/>
      <c r="I415" s="817"/>
      <c r="J415" s="817"/>
      <c r="K415" s="817"/>
      <c r="L415" s="817"/>
      <c r="M415" s="817"/>
      <c r="N415" s="820"/>
    </row>
    <row r="416" spans="1:14" ht="18.75" customHeight="1" thickBot="1">
      <c r="A416" s="1459" t="s">
        <v>255</v>
      </c>
      <c r="B416" s="1770"/>
      <c r="C416" s="1770"/>
      <c r="D416" s="1770"/>
      <c r="E416" s="1770"/>
      <c r="F416" s="1770"/>
      <c r="G416" s="1770"/>
      <c r="H416" s="1770"/>
      <c r="I416" s="1770"/>
      <c r="J416" s="1770"/>
      <c r="K416" s="1770"/>
      <c r="L416" s="1770"/>
      <c r="M416" s="1770"/>
      <c r="N416" s="1771"/>
    </row>
    <row r="417" spans="1:14" ht="18" customHeight="1">
      <c r="A417" s="1460" t="s">
        <v>256</v>
      </c>
      <c r="B417" s="1772"/>
      <c r="C417" s="1772"/>
      <c r="D417" s="1772"/>
      <c r="E417" s="1772"/>
      <c r="F417" s="1772"/>
      <c r="G417" s="1772"/>
      <c r="H417" s="1772"/>
      <c r="I417" s="1772"/>
      <c r="J417" s="1772"/>
      <c r="K417" s="1772"/>
      <c r="L417" s="1772"/>
      <c r="M417" s="1772"/>
      <c r="N417" s="1773"/>
    </row>
    <row r="418" spans="1:14" ht="16.5" customHeight="1" thickBot="1">
      <c r="A418" s="887"/>
      <c r="B418" s="888"/>
      <c r="C418" s="888"/>
      <c r="D418" s="888"/>
      <c r="E418" s="888"/>
      <c r="F418" s="1461" t="s">
        <v>164</v>
      </c>
      <c r="G418" s="1774"/>
      <c r="H418" s="1775"/>
      <c r="I418" s="889"/>
      <c r="J418" s="890"/>
      <c r="K418" s="890"/>
      <c r="L418" s="888"/>
      <c r="M418" s="888"/>
      <c r="N418" s="891"/>
    </row>
    <row r="419" spans="1:14" ht="13.5" customHeight="1" thickBot="1">
      <c r="A419" s="1462" t="s">
        <v>204</v>
      </c>
      <c r="B419" s="1770"/>
      <c r="C419" s="1770"/>
      <c r="D419" s="1770"/>
      <c r="E419" s="1771"/>
      <c r="F419" s="892"/>
      <c r="G419" s="892"/>
      <c r="H419" s="893"/>
      <c r="I419" s="894"/>
      <c r="J419" s="895"/>
      <c r="K419" s="895"/>
      <c r="L419" s="895"/>
      <c r="M419" s="888"/>
      <c r="N419" s="891"/>
    </row>
    <row r="420" spans="1:14" ht="34.5" customHeight="1" thickBot="1">
      <c r="A420" s="896" t="s">
        <v>205</v>
      </c>
      <c r="B420" s="897" t="s">
        <v>206</v>
      </c>
      <c r="C420" s="897" t="s">
        <v>207</v>
      </c>
      <c r="D420" s="898" t="s">
        <v>208</v>
      </c>
      <c r="E420" s="899" t="s">
        <v>209</v>
      </c>
      <c r="F420" s="888"/>
      <c r="G420" s="900" t="s">
        <v>210</v>
      </c>
      <c r="H420" s="901"/>
      <c r="I420" s="901"/>
      <c r="J420" s="895"/>
      <c r="K420" s="895"/>
      <c r="L420" s="895"/>
      <c r="M420" s="888"/>
      <c r="N420" s="891"/>
    </row>
    <row r="421" spans="1:14" ht="34.5" customHeight="1">
      <c r="A421" s="902" t="s">
        <v>224</v>
      </c>
      <c r="B421" s="903"/>
      <c r="C421" s="903"/>
      <c r="D421" s="904"/>
      <c r="E421" s="905"/>
      <c r="F421" s="888"/>
      <c r="G421" s="906" t="e">
        <f t="shared" ref="G421:G433" si="6">C421/B421</f>
        <v>#DIV/0!</v>
      </c>
      <c r="H421" s="907"/>
      <c r="I421" s="908"/>
      <c r="J421" s="895"/>
      <c r="K421" s="895"/>
      <c r="L421" s="895"/>
      <c r="M421" s="909"/>
      <c r="N421" s="891"/>
    </row>
    <row r="422" spans="1:14" ht="12.75" customHeight="1">
      <c r="A422" s="910" t="s">
        <v>237</v>
      </c>
      <c r="B422" s="911"/>
      <c r="C422" s="911"/>
      <c r="D422" s="911"/>
      <c r="E422" s="912"/>
      <c r="F422" s="888"/>
      <c r="G422" s="906" t="e">
        <f t="shared" si="6"/>
        <v>#DIV/0!</v>
      </c>
      <c r="H422" s="907"/>
      <c r="I422" s="908"/>
      <c r="J422" s="895"/>
      <c r="K422" s="895"/>
      <c r="L422" s="895"/>
      <c r="M422" s="913"/>
      <c r="N422" s="891"/>
    </row>
    <row r="423" spans="1:14" ht="12.75" customHeight="1">
      <c r="A423" s="910" t="s">
        <v>238</v>
      </c>
      <c r="B423" s="911"/>
      <c r="C423" s="911"/>
      <c r="D423" s="911"/>
      <c r="E423" s="912"/>
      <c r="F423" s="888"/>
      <c r="G423" s="906" t="e">
        <f t="shared" si="6"/>
        <v>#DIV/0!</v>
      </c>
      <c r="H423" s="914"/>
      <c r="I423" s="908"/>
      <c r="J423" s="895"/>
      <c r="K423" s="895"/>
      <c r="L423" s="895"/>
      <c r="M423" s="913"/>
      <c r="N423" s="891"/>
    </row>
    <row r="424" spans="1:14" ht="12.75" customHeight="1">
      <c r="A424" s="910" t="s">
        <v>251</v>
      </c>
      <c r="B424" s="911"/>
      <c r="C424" s="911"/>
      <c r="D424" s="911"/>
      <c r="E424" s="912"/>
      <c r="F424" s="915"/>
      <c r="G424" s="906" t="e">
        <f t="shared" si="6"/>
        <v>#DIV/0!</v>
      </c>
      <c r="H424" s="914"/>
      <c r="I424" s="908"/>
      <c r="J424" s="895"/>
      <c r="K424" s="895"/>
      <c r="L424" s="895"/>
      <c r="M424" s="913"/>
      <c r="N424" s="891"/>
    </row>
    <row r="425" spans="1:14" ht="12.75" customHeight="1">
      <c r="A425" s="910" t="s">
        <v>215</v>
      </c>
      <c r="B425" s="911"/>
      <c r="C425" s="911"/>
      <c r="D425" s="911"/>
      <c r="E425" s="912"/>
      <c r="F425" s="888"/>
      <c r="G425" s="906" t="e">
        <f t="shared" si="6"/>
        <v>#DIV/0!</v>
      </c>
      <c r="H425" s="914"/>
      <c r="I425" s="908"/>
      <c r="J425" s="895"/>
      <c r="K425" s="895"/>
      <c r="L425" s="895"/>
      <c r="M425" s="913"/>
      <c r="N425" s="891"/>
    </row>
    <row r="426" spans="1:14" ht="12.75" customHeight="1">
      <c r="A426" s="910" t="s">
        <v>229</v>
      </c>
      <c r="B426" s="911"/>
      <c r="C426" s="911"/>
      <c r="D426" s="911"/>
      <c r="E426" s="912"/>
      <c r="F426" s="888"/>
      <c r="G426" s="906" t="e">
        <f t="shared" si="6"/>
        <v>#DIV/0!</v>
      </c>
      <c r="H426" s="914"/>
      <c r="I426" s="908"/>
      <c r="J426" s="895"/>
      <c r="K426" s="895"/>
      <c r="L426" s="895"/>
      <c r="M426" s="913"/>
      <c r="N426" s="891"/>
    </row>
    <row r="427" spans="1:14" ht="12.75" customHeight="1">
      <c r="A427" s="910" t="s">
        <v>217</v>
      </c>
      <c r="B427" s="911"/>
      <c r="C427" s="911"/>
      <c r="D427" s="911"/>
      <c r="E427" s="912"/>
      <c r="F427" s="888"/>
      <c r="G427" s="906" t="e">
        <f t="shared" si="6"/>
        <v>#DIV/0!</v>
      </c>
      <c r="H427" s="914"/>
      <c r="I427" s="908"/>
      <c r="J427" s="895"/>
      <c r="K427" s="895"/>
      <c r="L427" s="895"/>
      <c r="M427" s="913"/>
      <c r="N427" s="891"/>
    </row>
    <row r="428" spans="1:14" ht="12.75" customHeight="1">
      <c r="A428" s="910" t="s">
        <v>246</v>
      </c>
      <c r="B428" s="911"/>
      <c r="C428" s="911"/>
      <c r="D428" s="911"/>
      <c r="E428" s="912"/>
      <c r="F428" s="888"/>
      <c r="G428" s="906" t="e">
        <f t="shared" si="6"/>
        <v>#DIV/0!</v>
      </c>
      <c r="H428" s="914"/>
      <c r="I428" s="908"/>
      <c r="J428" s="895"/>
      <c r="K428" s="895"/>
      <c r="L428" s="895"/>
      <c r="M428" s="913"/>
      <c r="N428" s="891"/>
    </row>
    <row r="429" spans="1:14" ht="12.75" customHeight="1">
      <c r="A429" s="910" t="s">
        <v>219</v>
      </c>
      <c r="B429" s="911"/>
      <c r="C429" s="911"/>
      <c r="D429" s="911"/>
      <c r="E429" s="912"/>
      <c r="F429" s="888"/>
      <c r="G429" s="906" t="e">
        <f t="shared" si="6"/>
        <v>#DIV/0!</v>
      </c>
      <c r="H429" s="914"/>
      <c r="I429" s="908"/>
      <c r="J429" s="895"/>
      <c r="K429" s="895"/>
      <c r="L429" s="895"/>
      <c r="M429" s="913"/>
      <c r="N429" s="891"/>
    </row>
    <row r="430" spans="1:14" ht="12.75" customHeight="1">
      <c r="A430" s="910" t="s">
        <v>220</v>
      </c>
      <c r="B430" s="911"/>
      <c r="C430" s="911"/>
      <c r="D430" s="911"/>
      <c r="E430" s="916"/>
      <c r="F430" s="888"/>
      <c r="G430" s="906" t="e">
        <f t="shared" si="6"/>
        <v>#DIV/0!</v>
      </c>
      <c r="H430" s="914"/>
      <c r="I430" s="908"/>
      <c r="J430" s="895"/>
      <c r="K430" s="895"/>
      <c r="L430" s="895"/>
      <c r="M430" s="913"/>
      <c r="N430" s="891"/>
    </row>
    <row r="431" spans="1:14" ht="12.75" customHeight="1">
      <c r="A431" s="910" t="s">
        <v>221</v>
      </c>
      <c r="B431" s="911"/>
      <c r="C431" s="911"/>
      <c r="D431" s="911"/>
      <c r="E431" s="912"/>
      <c r="F431" s="888"/>
      <c r="G431" s="906" t="e">
        <f t="shared" si="6"/>
        <v>#DIV/0!</v>
      </c>
      <c r="H431" s="914"/>
      <c r="I431" s="908"/>
      <c r="J431" s="895"/>
      <c r="K431" s="895"/>
      <c r="L431" s="895"/>
      <c r="M431" s="913"/>
      <c r="N431" s="891"/>
    </row>
    <row r="432" spans="1:14" ht="13.5" customHeight="1" thickBot="1">
      <c r="A432" s="910" t="s">
        <v>235</v>
      </c>
      <c r="B432" s="911"/>
      <c r="C432" s="911"/>
      <c r="D432" s="911"/>
      <c r="E432" s="912"/>
      <c r="F432" s="888"/>
      <c r="G432" s="906" t="e">
        <f t="shared" si="6"/>
        <v>#DIV/0!</v>
      </c>
      <c r="H432" s="914"/>
      <c r="I432" s="908"/>
      <c r="J432" s="895"/>
      <c r="K432" s="895"/>
      <c r="L432" s="895"/>
      <c r="M432" s="917"/>
      <c r="N432" s="891"/>
    </row>
    <row r="433" spans="1:14" ht="16.5" customHeight="1" thickBot="1">
      <c r="A433" s="918" t="s">
        <v>57</v>
      </c>
      <c r="B433" s="919">
        <f>SUM(B421:B432)</f>
        <v>0</v>
      </c>
      <c r="C433" s="919">
        <f>SUM(C421:C432)</f>
        <v>0</v>
      </c>
      <c r="D433" s="920">
        <f>SUM(D421:D432)</f>
        <v>0</v>
      </c>
      <c r="E433" s="921">
        <f>SUM(E421:E432)</f>
        <v>0</v>
      </c>
      <c r="F433" s="888"/>
      <c r="G433" s="922" t="e">
        <f t="shared" si="6"/>
        <v>#DIV/0!</v>
      </c>
      <c r="H433" s="914"/>
      <c r="I433" s="908"/>
      <c r="J433" s="895"/>
      <c r="K433" s="895"/>
      <c r="L433" s="895"/>
      <c r="M433" s="888"/>
      <c r="N433" s="891"/>
    </row>
    <row r="434" spans="1:14" ht="12.75" customHeight="1">
      <c r="A434" s="895"/>
      <c r="B434" s="895"/>
      <c r="C434" s="895"/>
      <c r="D434" s="895"/>
      <c r="E434" s="895"/>
      <c r="F434" s="888"/>
      <c r="G434" s="888"/>
      <c r="H434" s="888"/>
      <c r="I434" s="888"/>
      <c r="J434" s="895"/>
      <c r="K434" s="895"/>
      <c r="L434" s="895"/>
      <c r="M434" s="888"/>
      <c r="N434" s="891"/>
    </row>
    <row r="435" spans="1:14" ht="12.75" customHeight="1">
      <c r="A435" s="887"/>
      <c r="B435" s="888"/>
      <c r="C435" s="888"/>
      <c r="D435" s="888"/>
      <c r="E435" s="888"/>
      <c r="F435" s="888"/>
      <c r="G435" s="888"/>
      <c r="H435" s="888"/>
      <c r="I435" s="888"/>
      <c r="J435" s="888"/>
      <c r="K435" s="888"/>
      <c r="L435" s="888"/>
      <c r="M435" s="888"/>
      <c r="N435" s="891"/>
    </row>
    <row r="436" spans="1:14" ht="12.75" customHeight="1">
      <c r="A436" s="887"/>
      <c r="B436" s="888"/>
      <c r="C436" s="888"/>
      <c r="D436" s="888"/>
      <c r="E436" s="888"/>
      <c r="F436" s="888"/>
      <c r="G436" s="888"/>
      <c r="H436" s="888"/>
      <c r="I436" s="888"/>
      <c r="J436" s="888"/>
      <c r="K436" s="888"/>
      <c r="L436" s="888"/>
      <c r="M436" s="888"/>
      <c r="N436" s="891"/>
    </row>
    <row r="437" spans="1:14" ht="12.75" customHeight="1">
      <c r="A437" s="887"/>
      <c r="B437" s="888"/>
      <c r="C437" s="888"/>
      <c r="D437" s="888"/>
      <c r="E437" s="888"/>
      <c r="F437" s="888"/>
      <c r="G437" s="888"/>
      <c r="H437" s="888"/>
      <c r="I437" s="888"/>
      <c r="J437" s="888"/>
      <c r="K437" s="888"/>
      <c r="L437" s="888"/>
      <c r="M437" s="888"/>
      <c r="N437" s="891"/>
    </row>
    <row r="438" spans="1:14" ht="12.75" customHeight="1">
      <c r="A438" s="887"/>
      <c r="B438" s="888"/>
      <c r="C438" s="888"/>
      <c r="D438" s="888"/>
      <c r="E438" s="888"/>
      <c r="F438" s="888"/>
      <c r="G438" s="888"/>
      <c r="H438" s="888"/>
      <c r="I438" s="888"/>
      <c r="J438" s="888"/>
      <c r="K438" s="888"/>
      <c r="L438" s="888"/>
      <c r="M438" s="888"/>
      <c r="N438" s="891"/>
    </row>
    <row r="439" spans="1:14" ht="12.75" customHeight="1">
      <c r="A439" s="887"/>
      <c r="B439" s="888"/>
      <c r="C439" s="888"/>
      <c r="D439" s="888"/>
      <c r="E439" s="888"/>
      <c r="F439" s="888"/>
      <c r="G439" s="888"/>
      <c r="H439" s="888"/>
      <c r="I439" s="888"/>
      <c r="J439" s="888"/>
      <c r="K439" s="888"/>
      <c r="L439" s="888"/>
      <c r="M439" s="888"/>
      <c r="N439" s="891"/>
    </row>
    <row r="440" spans="1:14" ht="12.75" customHeight="1">
      <c r="A440" s="887"/>
      <c r="B440" s="888"/>
      <c r="C440" s="888"/>
      <c r="D440" s="888"/>
      <c r="E440" s="888"/>
      <c r="F440" s="888"/>
      <c r="G440" s="888"/>
      <c r="H440" s="888"/>
      <c r="I440" s="888"/>
      <c r="J440" s="888"/>
      <c r="K440" s="888"/>
      <c r="L440" s="888"/>
      <c r="M440" s="888"/>
      <c r="N440" s="891"/>
    </row>
    <row r="441" spans="1:14" ht="12.75" customHeight="1">
      <c r="A441" s="887"/>
      <c r="B441" s="888"/>
      <c r="C441" s="888"/>
      <c r="D441" s="888"/>
      <c r="E441" s="888"/>
      <c r="F441" s="888"/>
      <c r="G441" s="888"/>
      <c r="H441" s="888"/>
      <c r="I441" s="888"/>
      <c r="J441" s="888"/>
      <c r="K441" s="888"/>
      <c r="L441" s="888"/>
      <c r="M441" s="888"/>
      <c r="N441" s="891"/>
    </row>
    <row r="442" spans="1:14" ht="12.75" customHeight="1">
      <c r="A442" s="887"/>
      <c r="B442" s="888"/>
      <c r="C442" s="888"/>
      <c r="D442" s="888"/>
      <c r="E442" s="888"/>
      <c r="F442" s="888"/>
      <c r="G442" s="888"/>
      <c r="H442" s="888"/>
      <c r="I442" s="888"/>
      <c r="J442" s="888"/>
      <c r="K442" s="888"/>
      <c r="L442" s="888"/>
      <c r="M442" s="888"/>
      <c r="N442" s="891"/>
    </row>
    <row r="443" spans="1:14" ht="12.75" customHeight="1">
      <c r="A443" s="887"/>
      <c r="B443" s="888"/>
      <c r="C443" s="888"/>
      <c r="D443" s="888"/>
      <c r="E443" s="888"/>
      <c r="F443" s="888"/>
      <c r="G443" s="888"/>
      <c r="H443" s="888"/>
      <c r="I443" s="888"/>
      <c r="J443" s="888"/>
      <c r="K443" s="888"/>
      <c r="L443" s="888"/>
      <c r="M443" s="888"/>
      <c r="N443" s="891"/>
    </row>
    <row r="444" spans="1:14" ht="12.75" customHeight="1">
      <c r="A444" s="887"/>
      <c r="B444" s="888"/>
      <c r="C444" s="888"/>
      <c r="D444" s="888"/>
      <c r="E444" s="888"/>
      <c r="F444" s="888"/>
      <c r="G444" s="888"/>
      <c r="H444" s="888"/>
      <c r="I444" s="888"/>
      <c r="J444" s="888"/>
      <c r="K444" s="888"/>
      <c r="L444" s="888"/>
      <c r="M444" s="888"/>
      <c r="N444" s="891"/>
    </row>
    <row r="445" spans="1:14" ht="12.75" customHeight="1">
      <c r="A445" s="887"/>
      <c r="B445" s="888"/>
      <c r="C445" s="888"/>
      <c r="D445" s="888"/>
      <c r="E445" s="888"/>
      <c r="F445" s="888"/>
      <c r="G445" s="888"/>
      <c r="H445" s="888"/>
      <c r="I445" s="888"/>
      <c r="J445" s="888"/>
      <c r="K445" s="888"/>
      <c r="L445" s="888"/>
      <c r="M445" s="888"/>
      <c r="N445" s="891"/>
    </row>
    <row r="446" spans="1:14" ht="12.75" customHeight="1">
      <c r="A446" s="887"/>
      <c r="B446" s="888"/>
      <c r="C446" s="888"/>
      <c r="D446" s="888"/>
      <c r="E446" s="888"/>
      <c r="F446" s="888"/>
      <c r="G446" s="888"/>
      <c r="H446" s="888"/>
      <c r="I446" s="888"/>
      <c r="J446" s="888"/>
      <c r="K446" s="888"/>
      <c r="L446" s="888"/>
      <c r="M446" s="888"/>
      <c r="N446" s="891"/>
    </row>
    <row r="447" spans="1:14" ht="12.75" customHeight="1">
      <c r="A447" s="887"/>
      <c r="B447" s="888"/>
      <c r="C447" s="888"/>
      <c r="D447" s="888"/>
      <c r="E447" s="888"/>
      <c r="F447" s="888"/>
      <c r="G447" s="888"/>
      <c r="H447" s="888"/>
      <c r="I447" s="888"/>
      <c r="J447" s="888"/>
      <c r="K447" s="888"/>
      <c r="L447" s="888"/>
      <c r="M447" s="888"/>
      <c r="N447" s="891"/>
    </row>
    <row r="448" spans="1:14" ht="12.75" customHeight="1">
      <c r="A448" s="887"/>
      <c r="B448" s="888"/>
      <c r="C448" s="888"/>
      <c r="D448" s="888"/>
      <c r="E448" s="888"/>
      <c r="F448" s="888"/>
      <c r="G448" s="888"/>
      <c r="H448" s="888"/>
      <c r="I448" s="888"/>
      <c r="J448" s="888"/>
      <c r="K448" s="888"/>
      <c r="L448" s="888"/>
      <c r="M448" s="888"/>
      <c r="N448" s="891"/>
    </row>
    <row r="449" spans="1:14" ht="12.75" customHeight="1">
      <c r="A449" s="887"/>
      <c r="B449" s="888"/>
      <c r="C449" s="888"/>
      <c r="D449" s="888"/>
      <c r="E449" s="888"/>
      <c r="F449" s="888"/>
      <c r="G449" s="888"/>
      <c r="H449" s="888"/>
      <c r="I449" s="888"/>
      <c r="J449" s="888"/>
      <c r="K449" s="888"/>
      <c r="L449" s="888"/>
      <c r="M449" s="888"/>
      <c r="N449" s="891"/>
    </row>
    <row r="450" spans="1:14" ht="12.75" customHeight="1">
      <c r="A450" s="887"/>
      <c r="B450" s="888"/>
      <c r="C450" s="888"/>
      <c r="D450" s="888"/>
      <c r="E450" s="888"/>
      <c r="F450" s="888"/>
      <c r="G450" s="888"/>
      <c r="H450" s="888"/>
      <c r="I450" s="888"/>
      <c r="J450" s="888"/>
      <c r="K450" s="888"/>
      <c r="L450" s="888"/>
      <c r="M450" s="888"/>
      <c r="N450" s="891"/>
    </row>
    <row r="451" spans="1:14" ht="12.75" customHeight="1">
      <c r="A451" s="887"/>
      <c r="B451" s="888"/>
      <c r="C451" s="888"/>
      <c r="D451" s="888"/>
      <c r="E451" s="888"/>
      <c r="F451" s="888"/>
      <c r="G451" s="888"/>
      <c r="H451" s="888"/>
      <c r="I451" s="888"/>
      <c r="J451" s="888"/>
      <c r="K451" s="888"/>
      <c r="L451" s="888"/>
      <c r="M451" s="888"/>
      <c r="N451" s="891"/>
    </row>
    <row r="452" spans="1:14" ht="12.75" customHeight="1">
      <c r="A452" s="887"/>
      <c r="B452" s="888"/>
      <c r="C452" s="888"/>
      <c r="D452" s="888"/>
      <c r="E452" s="888"/>
      <c r="F452" s="888"/>
      <c r="G452" s="888"/>
      <c r="H452" s="888"/>
      <c r="I452" s="888"/>
      <c r="J452" s="888"/>
      <c r="K452" s="888"/>
      <c r="L452" s="888"/>
      <c r="M452" s="888"/>
      <c r="N452" s="891"/>
    </row>
    <row r="453" spans="1:14" ht="12.75" customHeight="1">
      <c r="A453" s="887"/>
      <c r="B453" s="888"/>
      <c r="C453" s="888"/>
      <c r="D453" s="888"/>
      <c r="E453" s="888"/>
      <c r="F453" s="888"/>
      <c r="G453" s="888"/>
      <c r="H453" s="888"/>
      <c r="I453" s="888"/>
      <c r="J453" s="888"/>
      <c r="K453" s="888"/>
      <c r="L453" s="888"/>
      <c r="M453" s="888"/>
      <c r="N453" s="891"/>
    </row>
    <row r="454" spans="1:14" ht="12.75" customHeight="1">
      <c r="A454" s="887"/>
      <c r="B454" s="888"/>
      <c r="C454" s="888"/>
      <c r="D454" s="888"/>
      <c r="E454" s="888"/>
      <c r="F454" s="888"/>
      <c r="G454" s="888"/>
      <c r="H454" s="888"/>
      <c r="I454" s="888"/>
      <c r="J454" s="888"/>
      <c r="K454" s="888"/>
      <c r="L454" s="888"/>
      <c r="M454" s="888"/>
      <c r="N454" s="891"/>
    </row>
    <row r="455" spans="1:14" ht="12.75" customHeight="1">
      <c r="A455" s="887"/>
      <c r="B455" s="888"/>
      <c r="C455" s="888"/>
      <c r="D455" s="888"/>
      <c r="E455" s="888"/>
      <c r="F455" s="888"/>
      <c r="G455" s="888"/>
      <c r="H455" s="888"/>
      <c r="I455" s="888"/>
      <c r="J455" s="888"/>
      <c r="K455" s="888"/>
      <c r="L455" s="888"/>
      <c r="M455" s="888"/>
      <c r="N455" s="891"/>
    </row>
    <row r="456" spans="1:14" ht="12.75" customHeight="1">
      <c r="A456" s="887"/>
      <c r="B456" s="888"/>
      <c r="C456" s="888"/>
      <c r="D456" s="888"/>
      <c r="E456" s="888"/>
      <c r="F456" s="888"/>
      <c r="G456" s="888"/>
      <c r="H456" s="888"/>
      <c r="I456" s="888"/>
      <c r="J456" s="888"/>
      <c r="K456" s="888"/>
      <c r="L456" s="888"/>
      <c r="M456" s="888"/>
      <c r="N456" s="891"/>
    </row>
    <row r="457" spans="1:14" ht="13.5" customHeight="1" thickBot="1">
      <c r="A457" s="923"/>
      <c r="B457" s="924"/>
      <c r="C457" s="924"/>
      <c r="D457" s="924"/>
      <c r="E457" s="924"/>
      <c r="F457" s="924"/>
      <c r="G457" s="924"/>
      <c r="H457" s="924"/>
      <c r="I457" s="924"/>
      <c r="J457" s="924"/>
      <c r="K457" s="924"/>
      <c r="L457" s="924"/>
      <c r="M457" s="924"/>
      <c r="N457" s="925"/>
    </row>
    <row r="458" spans="1:14" ht="18" customHeight="1">
      <c r="A458" s="1460" t="s">
        <v>257</v>
      </c>
      <c r="B458" s="1772"/>
      <c r="C458" s="1772"/>
      <c r="D458" s="1772"/>
      <c r="E458" s="1772"/>
      <c r="F458" s="1772"/>
      <c r="G458" s="1772"/>
      <c r="H458" s="1772"/>
      <c r="I458" s="1772"/>
      <c r="J458" s="1772"/>
      <c r="K458" s="1772"/>
      <c r="L458" s="1772"/>
      <c r="M458" s="1772"/>
      <c r="N458" s="1773"/>
    </row>
    <row r="459" spans="1:14" ht="18" customHeight="1">
      <c r="A459" s="926"/>
      <c r="B459" s="927"/>
      <c r="C459" s="927"/>
      <c r="D459" s="927"/>
      <c r="E459" s="927"/>
      <c r="F459" s="927"/>
      <c r="G459" s="927"/>
      <c r="H459" s="927"/>
      <c r="I459" s="927"/>
      <c r="J459" s="927"/>
      <c r="K459" s="927"/>
      <c r="L459" s="927"/>
      <c r="M459" s="927"/>
      <c r="N459" s="928"/>
    </row>
    <row r="460" spans="1:14" ht="18" customHeight="1">
      <c r="A460" s="1463" t="s">
        <v>223</v>
      </c>
      <c r="B460" s="1774"/>
      <c r="C460" s="1774"/>
      <c r="D460" s="889"/>
      <c r="E460" s="929"/>
      <c r="F460" s="929"/>
      <c r="G460" s="927"/>
      <c r="H460" s="927"/>
      <c r="I460" s="927"/>
      <c r="J460" s="929"/>
      <c r="K460" s="929"/>
      <c r="L460" s="927"/>
      <c r="M460" s="927"/>
      <c r="N460" s="928"/>
    </row>
    <row r="461" spans="1:14" ht="16.5" customHeight="1" thickBot="1">
      <c r="A461" s="930"/>
      <c r="B461" s="931"/>
      <c r="C461" s="1495"/>
      <c r="D461" s="1774"/>
      <c r="E461" s="1774"/>
      <c r="F461" s="1774"/>
      <c r="G461" s="1774"/>
      <c r="H461" s="1774"/>
      <c r="I461" s="932"/>
      <c r="J461" s="890"/>
      <c r="K461" s="890"/>
      <c r="L461" s="888"/>
      <c r="M461" s="888"/>
      <c r="N461" s="891"/>
    </row>
    <row r="462" spans="1:14" ht="13.5" customHeight="1" thickBot="1">
      <c r="A462" s="1462" t="s">
        <v>204</v>
      </c>
      <c r="B462" s="1770"/>
      <c r="C462" s="1770"/>
      <c r="D462" s="1770"/>
      <c r="E462" s="1771"/>
      <c r="F462" s="892"/>
      <c r="G462" s="892"/>
      <c r="H462" s="888"/>
      <c r="I462" s="901"/>
      <c r="J462" s="933"/>
      <c r="K462" s="901"/>
      <c r="L462" s="888"/>
      <c r="M462" s="934"/>
      <c r="N462" s="891"/>
    </row>
    <row r="463" spans="1:14" ht="34.5" customHeight="1" thickBot="1">
      <c r="A463" s="896" t="s">
        <v>205</v>
      </c>
      <c r="B463" s="897" t="s">
        <v>206</v>
      </c>
      <c r="C463" s="897" t="s">
        <v>207</v>
      </c>
      <c r="D463" s="898" t="s">
        <v>208</v>
      </c>
      <c r="E463" s="899" t="s">
        <v>209</v>
      </c>
      <c r="F463" s="888"/>
      <c r="G463" s="900" t="s">
        <v>210</v>
      </c>
      <c r="H463" s="888"/>
      <c r="I463" s="888"/>
      <c r="J463" s="890"/>
      <c r="K463" s="890"/>
      <c r="L463" s="888"/>
      <c r="M463" s="934"/>
      <c r="N463" s="891"/>
    </row>
    <row r="464" spans="1:14" ht="13.5" customHeight="1" thickBot="1">
      <c r="A464" s="902" t="s">
        <v>224</v>
      </c>
      <c r="B464" s="903"/>
      <c r="C464" s="903"/>
      <c r="D464" s="903"/>
      <c r="E464" s="905"/>
      <c r="F464" s="888"/>
      <c r="G464" s="935" t="e">
        <f t="shared" ref="G464:G474" si="7">C464/B464</f>
        <v>#DIV/0!</v>
      </c>
      <c r="H464" s="888" t="s">
        <v>172</v>
      </c>
      <c r="I464" s="1496" t="s">
        <v>258</v>
      </c>
      <c r="J464" s="1776"/>
      <c r="K464" s="1776"/>
      <c r="L464" s="1777"/>
      <c r="M464" s="888"/>
      <c r="N464" s="891"/>
    </row>
    <row r="465" spans="1:14" ht="45.75" customHeight="1">
      <c r="A465" s="910" t="s">
        <v>259</v>
      </c>
      <c r="B465" s="911"/>
      <c r="C465" s="911"/>
      <c r="D465" s="911"/>
      <c r="E465" s="916"/>
      <c r="F465" s="888"/>
      <c r="G465" s="936" t="e">
        <f t="shared" si="7"/>
        <v>#DIV/0!</v>
      </c>
      <c r="H465" s="888"/>
      <c r="I465" s="1497"/>
      <c r="J465" s="1777"/>
      <c r="K465" s="937" t="s">
        <v>226</v>
      </c>
      <c r="L465" s="938" t="s">
        <v>227</v>
      </c>
      <c r="M465" s="888"/>
      <c r="N465" s="891"/>
    </row>
    <row r="466" spans="1:14" ht="13.5" customHeight="1" thickBot="1">
      <c r="A466" s="910" t="s">
        <v>215</v>
      </c>
      <c r="B466" s="911"/>
      <c r="C466" s="911"/>
      <c r="D466" s="939"/>
      <c r="E466" s="916"/>
      <c r="F466" s="888"/>
      <c r="G466" s="935" t="e">
        <f t="shared" si="7"/>
        <v>#DIV/0!</v>
      </c>
      <c r="H466" s="888"/>
      <c r="I466" s="1498" t="s">
        <v>174</v>
      </c>
      <c r="J466" s="1777"/>
      <c r="K466" s="940">
        <f>C433+D433</f>
        <v>0</v>
      </c>
      <c r="L466" s="940">
        <f>I418*12</f>
        <v>0</v>
      </c>
      <c r="M466" s="888"/>
      <c r="N466" s="891"/>
    </row>
    <row r="467" spans="1:14" ht="24.75" customHeight="1">
      <c r="A467" s="910" t="s">
        <v>260</v>
      </c>
      <c r="B467" s="911"/>
      <c r="C467" s="911"/>
      <c r="D467" s="911"/>
      <c r="E467" s="916"/>
      <c r="F467" s="888"/>
      <c r="G467" s="935" t="e">
        <f t="shared" si="7"/>
        <v>#DIV/0!</v>
      </c>
      <c r="H467" s="888"/>
      <c r="I467" s="1499" t="s">
        <v>175</v>
      </c>
      <c r="J467" s="941" t="s">
        <v>228</v>
      </c>
      <c r="K467" s="940">
        <f>C474+D474</f>
        <v>0</v>
      </c>
      <c r="L467" s="940">
        <f>D460*10</f>
        <v>0</v>
      </c>
      <c r="M467" s="888"/>
      <c r="N467" s="891"/>
    </row>
    <row r="468" spans="1:14" ht="13.5" customHeight="1" thickBot="1">
      <c r="A468" s="910" t="s">
        <v>229</v>
      </c>
      <c r="B468" s="911"/>
      <c r="C468" s="911"/>
      <c r="D468" s="911"/>
      <c r="E468" s="916"/>
      <c r="F468" s="888"/>
      <c r="G468" s="935" t="e">
        <f t="shared" si="7"/>
        <v>#DIV/0!</v>
      </c>
      <c r="H468" s="888"/>
      <c r="I468" s="1778"/>
      <c r="J468" s="941" t="s">
        <v>230</v>
      </c>
      <c r="K468" s="940">
        <f>C482+D482</f>
        <v>0</v>
      </c>
      <c r="L468" s="940">
        <f>D476*2</f>
        <v>0</v>
      </c>
      <c r="M468" s="888"/>
      <c r="N468" s="891"/>
    </row>
    <row r="469" spans="1:14" ht="23.25" customHeight="1">
      <c r="A469" s="910" t="s">
        <v>248</v>
      </c>
      <c r="B469" s="911"/>
      <c r="C469" s="911"/>
      <c r="D469" s="911"/>
      <c r="E469" s="916"/>
      <c r="F469" s="888"/>
      <c r="G469" s="935" t="e">
        <f t="shared" si="7"/>
        <v>#DIV/0!</v>
      </c>
      <c r="H469" s="888"/>
      <c r="I469" s="1778"/>
      <c r="J469" s="941" t="s">
        <v>231</v>
      </c>
      <c r="K469" s="940">
        <f>C491+D491</f>
        <v>0</v>
      </c>
      <c r="L469" s="940">
        <f>D485*2</f>
        <v>0</v>
      </c>
      <c r="M469" s="888"/>
      <c r="N469" s="891"/>
    </row>
    <row r="470" spans="1:14" ht="13.5" customHeight="1" thickBot="1">
      <c r="A470" s="910" t="s">
        <v>232</v>
      </c>
      <c r="B470" s="911"/>
      <c r="C470" s="911"/>
      <c r="D470" s="911"/>
      <c r="E470" s="916"/>
      <c r="F470" s="888"/>
      <c r="G470" s="936" t="e">
        <f t="shared" si="7"/>
        <v>#DIV/0!</v>
      </c>
      <c r="H470" s="888"/>
      <c r="I470" s="1779"/>
      <c r="J470" s="941" t="s">
        <v>233</v>
      </c>
      <c r="K470" s="940">
        <f>C500+D500</f>
        <v>0</v>
      </c>
      <c r="L470" s="940">
        <f>D494*2</f>
        <v>0</v>
      </c>
      <c r="M470" s="888"/>
      <c r="N470" s="891"/>
    </row>
    <row r="471" spans="1:14" ht="13.5" customHeight="1" thickBot="1">
      <c r="A471" s="910" t="s">
        <v>220</v>
      </c>
      <c r="B471" s="942"/>
      <c r="C471" s="942"/>
      <c r="D471" s="911"/>
      <c r="E471" s="916"/>
      <c r="F471" s="888"/>
      <c r="G471" s="936" t="e">
        <f t="shared" si="7"/>
        <v>#DIV/0!</v>
      </c>
      <c r="H471" s="888"/>
      <c r="I471" s="943"/>
      <c r="J471" s="944" t="s">
        <v>176</v>
      </c>
      <c r="K471" s="945">
        <f>SUM(K466:K470)</f>
        <v>0</v>
      </c>
      <c r="L471" s="946">
        <f>SUM(L466:L470)</f>
        <v>0</v>
      </c>
      <c r="M471" s="888"/>
      <c r="N471" s="891"/>
    </row>
    <row r="472" spans="1:14" ht="16.5" customHeight="1" thickBot="1">
      <c r="A472" s="910" t="s">
        <v>234</v>
      </c>
      <c r="B472" s="911"/>
      <c r="C472" s="911"/>
      <c r="D472" s="939"/>
      <c r="E472" s="916"/>
      <c r="F472" s="888"/>
      <c r="G472" s="936" t="e">
        <f t="shared" si="7"/>
        <v>#DIV/0!</v>
      </c>
      <c r="H472" s="888"/>
      <c r="I472" s="947"/>
      <c r="J472" s="1500" t="s">
        <v>177</v>
      </c>
      <c r="K472" s="1771"/>
      <c r="L472" s="948" t="e">
        <f>K471/L471</f>
        <v>#DIV/0!</v>
      </c>
      <c r="M472" s="888"/>
      <c r="N472" s="891"/>
    </row>
    <row r="473" spans="1:14" ht="13.5" customHeight="1" thickBot="1">
      <c r="A473" s="910" t="s">
        <v>235</v>
      </c>
      <c r="B473" s="911"/>
      <c r="C473" s="911"/>
      <c r="D473" s="949"/>
      <c r="E473" s="916"/>
      <c r="F473" s="888"/>
      <c r="G473" s="935" t="e">
        <f t="shared" si="7"/>
        <v>#DIV/0!</v>
      </c>
      <c r="H473" s="888"/>
      <c r="I473" s="888"/>
      <c r="J473" s="950"/>
      <c r="K473" s="951"/>
      <c r="L473" s="951"/>
      <c r="M473" s="888"/>
      <c r="N473" s="891"/>
    </row>
    <row r="474" spans="1:14" ht="16.5" customHeight="1" thickBot="1">
      <c r="A474" s="918" t="s">
        <v>57</v>
      </c>
      <c r="B474" s="919">
        <f>SUM(B464:B473)</f>
        <v>0</v>
      </c>
      <c r="C474" s="919">
        <f>SUM(C464:C473)</f>
        <v>0</v>
      </c>
      <c r="D474" s="920">
        <f>SUM(D464:D473)</f>
        <v>0</v>
      </c>
      <c r="E474" s="952">
        <f>SUM(E464:E473)</f>
        <v>0</v>
      </c>
      <c r="F474" s="888"/>
      <c r="G474" s="953" t="e">
        <f t="shared" si="7"/>
        <v>#DIV/0!</v>
      </c>
      <c r="H474" s="888"/>
      <c r="I474" s="888"/>
      <c r="J474" s="888"/>
      <c r="K474" s="888"/>
      <c r="L474" s="888"/>
      <c r="M474" s="888"/>
      <c r="N474" s="891"/>
    </row>
    <row r="475" spans="1:14" ht="15.75" customHeight="1">
      <c r="A475" s="954"/>
      <c r="B475" s="955"/>
      <c r="C475" s="955"/>
      <c r="D475" s="955"/>
      <c r="E475" s="955"/>
      <c r="F475" s="888"/>
      <c r="G475" s="956"/>
      <c r="H475" s="888"/>
      <c r="I475" s="888"/>
      <c r="J475" s="888"/>
      <c r="K475" s="888"/>
      <c r="L475" s="888"/>
      <c r="M475" s="888"/>
      <c r="N475" s="891"/>
    </row>
    <row r="476" spans="1:14" ht="15.75" customHeight="1">
      <c r="A476" s="1492" t="s">
        <v>236</v>
      </c>
      <c r="B476" s="1774"/>
      <c r="C476" s="1774"/>
      <c r="D476" s="889"/>
      <c r="E476" s="955"/>
      <c r="F476" s="888"/>
      <c r="G476" s="956"/>
      <c r="H476" s="888"/>
      <c r="I476" s="888"/>
      <c r="J476" s="888"/>
      <c r="K476" s="888"/>
      <c r="L476" s="888"/>
      <c r="M476" s="888"/>
      <c r="N476" s="891"/>
    </row>
    <row r="477" spans="1:14" ht="16.5" customHeight="1" thickBot="1">
      <c r="A477" s="954"/>
      <c r="B477" s="955"/>
      <c r="C477" s="955"/>
      <c r="D477" s="955"/>
      <c r="E477" s="955"/>
      <c r="F477" s="888"/>
      <c r="G477" s="956"/>
      <c r="H477" s="888"/>
      <c r="I477" s="888"/>
      <c r="J477" s="888"/>
      <c r="K477" s="888"/>
      <c r="L477" s="888"/>
      <c r="M477" s="888"/>
      <c r="N477" s="891"/>
    </row>
    <row r="478" spans="1:14" ht="13.5" customHeight="1" thickBot="1">
      <c r="A478" s="1462" t="s">
        <v>204</v>
      </c>
      <c r="B478" s="1770"/>
      <c r="C478" s="1770"/>
      <c r="D478" s="1770"/>
      <c r="E478" s="1771"/>
      <c r="F478" s="888"/>
      <c r="G478" s="895"/>
      <c r="H478" s="888"/>
      <c r="I478" s="888"/>
      <c r="J478" s="888"/>
      <c r="K478" s="888"/>
      <c r="L478" s="888"/>
      <c r="M478" s="888"/>
      <c r="N478" s="891"/>
    </row>
    <row r="479" spans="1:14" ht="34.5" customHeight="1" thickBot="1">
      <c r="A479" s="896" t="s">
        <v>205</v>
      </c>
      <c r="B479" s="897" t="s">
        <v>206</v>
      </c>
      <c r="C479" s="897" t="s">
        <v>207</v>
      </c>
      <c r="D479" s="898" t="s">
        <v>208</v>
      </c>
      <c r="E479" s="899" t="s">
        <v>209</v>
      </c>
      <c r="F479" s="888"/>
      <c r="G479" s="900" t="s">
        <v>210</v>
      </c>
      <c r="H479" s="888"/>
      <c r="I479" s="888"/>
      <c r="J479" s="888"/>
      <c r="K479" s="888"/>
      <c r="L479" s="888"/>
      <c r="M479" s="888"/>
      <c r="N479" s="891"/>
    </row>
    <row r="480" spans="1:14" ht="13.5" customHeight="1" thickBot="1">
      <c r="A480" s="910" t="s">
        <v>237</v>
      </c>
      <c r="B480" s="911"/>
      <c r="C480" s="911"/>
      <c r="D480" s="904"/>
      <c r="E480" s="916"/>
      <c r="F480" s="888"/>
      <c r="G480" s="935" t="e">
        <f>C480/B480</f>
        <v>#DIV/0!</v>
      </c>
      <c r="H480" s="888"/>
      <c r="I480" s="888"/>
      <c r="J480" s="888"/>
      <c r="K480" s="888"/>
      <c r="L480" s="888"/>
      <c r="M480" s="888"/>
      <c r="N480" s="891"/>
    </row>
    <row r="481" spans="1:14" ht="13.5" customHeight="1" thickBot="1">
      <c r="A481" s="910" t="s">
        <v>238</v>
      </c>
      <c r="B481" s="911"/>
      <c r="C481" s="911"/>
      <c r="D481" s="904"/>
      <c r="E481" s="916">
        <v>0</v>
      </c>
      <c r="F481" s="888"/>
      <c r="G481" s="935" t="e">
        <f>C481/B481</f>
        <v>#DIV/0!</v>
      </c>
      <c r="H481" s="888"/>
      <c r="I481" s="888"/>
      <c r="J481" s="888"/>
      <c r="K481" s="888"/>
      <c r="L481" s="888"/>
      <c r="M481" s="888"/>
      <c r="N481" s="891"/>
    </row>
    <row r="482" spans="1:14" ht="16.5" customHeight="1" thickBot="1">
      <c r="A482" s="918" t="s">
        <v>57</v>
      </c>
      <c r="B482" s="919">
        <f>SUM(B480:B481)</f>
        <v>0</v>
      </c>
      <c r="C482" s="919">
        <f>SUM(C480:C481)</f>
        <v>0</v>
      </c>
      <c r="D482" s="920">
        <f>SUM(D480:D481)</f>
        <v>0</v>
      </c>
      <c r="E482" s="952">
        <f>SUM(E480:E481)</f>
        <v>0</v>
      </c>
      <c r="F482" s="888"/>
      <c r="G482" s="935" t="e">
        <f>C482/B482</f>
        <v>#DIV/0!</v>
      </c>
      <c r="H482" s="888"/>
      <c r="I482" s="888"/>
      <c r="J482" s="888"/>
      <c r="K482" s="888"/>
      <c r="L482" s="888"/>
      <c r="M482" s="888"/>
      <c r="N482" s="891"/>
    </row>
    <row r="483" spans="1:14" ht="15.75" customHeight="1">
      <c r="A483" s="954"/>
      <c r="B483" s="955"/>
      <c r="C483" s="955"/>
      <c r="D483" s="955"/>
      <c r="E483" s="955"/>
      <c r="F483" s="888"/>
      <c r="G483" s="956"/>
      <c r="H483" s="888"/>
      <c r="I483" s="888"/>
      <c r="J483" s="888"/>
      <c r="K483" s="888"/>
      <c r="L483" s="888"/>
      <c r="M483" s="888"/>
      <c r="N483" s="891"/>
    </row>
    <row r="484" spans="1:14" ht="15.75" customHeight="1">
      <c r="A484" s="954"/>
      <c r="B484" s="955"/>
      <c r="C484" s="955"/>
      <c r="D484" s="955"/>
      <c r="E484" s="955"/>
      <c r="F484" s="888"/>
      <c r="G484" s="956"/>
      <c r="H484" s="888"/>
      <c r="I484" s="888"/>
      <c r="J484" s="888"/>
      <c r="K484" s="888"/>
      <c r="L484" s="888"/>
      <c r="M484" s="888"/>
      <c r="N484" s="891"/>
    </row>
    <row r="485" spans="1:14" ht="15.75" customHeight="1">
      <c r="A485" s="1492" t="s">
        <v>239</v>
      </c>
      <c r="B485" s="1774"/>
      <c r="C485" s="1774"/>
      <c r="D485" s="889"/>
      <c r="E485" s="955"/>
      <c r="F485" s="888"/>
      <c r="G485" s="956"/>
      <c r="H485" s="888"/>
      <c r="I485" s="888"/>
      <c r="J485" s="888"/>
      <c r="K485" s="888"/>
      <c r="L485" s="888"/>
      <c r="M485" s="888"/>
      <c r="N485" s="891"/>
    </row>
    <row r="486" spans="1:14" ht="16.5" customHeight="1" thickBot="1">
      <c r="A486" s="954"/>
      <c r="B486" s="955"/>
      <c r="C486" s="955"/>
      <c r="D486" s="955"/>
      <c r="E486" s="955"/>
      <c r="F486" s="888"/>
      <c r="G486" s="956"/>
      <c r="H486" s="888"/>
      <c r="I486" s="888"/>
      <c r="J486" s="888"/>
      <c r="K486" s="888"/>
      <c r="L486" s="888"/>
      <c r="M486" s="888"/>
      <c r="N486" s="891"/>
    </row>
    <row r="487" spans="1:14" ht="13.5" customHeight="1" thickBot="1">
      <c r="A487" s="1462" t="s">
        <v>204</v>
      </c>
      <c r="B487" s="1770"/>
      <c r="C487" s="1770"/>
      <c r="D487" s="1770"/>
      <c r="E487" s="1771"/>
      <c r="F487" s="888"/>
      <c r="G487" s="895"/>
      <c r="H487" s="888"/>
      <c r="I487" s="888"/>
      <c r="J487" s="888"/>
      <c r="K487" s="888"/>
      <c r="L487" s="888"/>
      <c r="M487" s="888"/>
      <c r="N487" s="891"/>
    </row>
    <row r="488" spans="1:14" ht="34.5" customHeight="1" thickBot="1">
      <c r="A488" s="896" t="s">
        <v>205</v>
      </c>
      <c r="B488" s="897" t="s">
        <v>206</v>
      </c>
      <c r="C488" s="897" t="s">
        <v>207</v>
      </c>
      <c r="D488" s="898" t="s">
        <v>208</v>
      </c>
      <c r="E488" s="899" t="s">
        <v>209</v>
      </c>
      <c r="F488" s="888"/>
      <c r="G488" s="900" t="s">
        <v>210</v>
      </c>
      <c r="H488" s="888"/>
      <c r="I488" s="888"/>
      <c r="J488" s="888"/>
      <c r="K488" s="888"/>
      <c r="L488" s="888"/>
      <c r="M488" s="888"/>
      <c r="N488" s="891"/>
    </row>
    <row r="489" spans="1:14" ht="13.5" customHeight="1" thickBot="1">
      <c r="A489" s="910" t="s">
        <v>240</v>
      </c>
      <c r="B489" s="911"/>
      <c r="C489" s="911"/>
      <c r="D489" s="904"/>
      <c r="E489" s="916"/>
      <c r="F489" s="888"/>
      <c r="G489" s="935" t="e">
        <f>C489/B489</f>
        <v>#DIV/0!</v>
      </c>
      <c r="H489" s="888"/>
      <c r="I489" s="888"/>
      <c r="J489" s="888"/>
      <c r="K489" s="888"/>
      <c r="L489" s="888"/>
      <c r="M489" s="888"/>
      <c r="N489" s="891"/>
    </row>
    <row r="490" spans="1:14" ht="13.5" customHeight="1" thickBot="1">
      <c r="A490" s="910" t="s">
        <v>241</v>
      </c>
      <c r="B490" s="911"/>
      <c r="C490" s="911"/>
      <c r="D490" s="904"/>
      <c r="E490" s="916"/>
      <c r="F490" s="888"/>
      <c r="G490" s="935" t="e">
        <f>C490/B490</f>
        <v>#DIV/0!</v>
      </c>
      <c r="H490" s="888"/>
      <c r="I490" s="888"/>
      <c r="J490" s="888"/>
      <c r="K490" s="888"/>
      <c r="L490" s="888"/>
      <c r="M490" s="888"/>
      <c r="N490" s="891"/>
    </row>
    <row r="491" spans="1:14" ht="16.5" customHeight="1" thickBot="1">
      <c r="A491" s="918" t="s">
        <v>57</v>
      </c>
      <c r="B491" s="919">
        <f>SUM(B489:B490)</f>
        <v>0</v>
      </c>
      <c r="C491" s="919">
        <f>SUM(C489:C490)</f>
        <v>0</v>
      </c>
      <c r="D491" s="920">
        <f>SUM(D489:D490)</f>
        <v>0</v>
      </c>
      <c r="E491" s="952">
        <f>SUM(E489:E490)</f>
        <v>0</v>
      </c>
      <c r="F491" s="888"/>
      <c r="G491" s="935" t="e">
        <f>C491/B491</f>
        <v>#DIV/0!</v>
      </c>
      <c r="H491" s="888"/>
      <c r="I491" s="888"/>
      <c r="J491" s="888"/>
      <c r="K491" s="888"/>
      <c r="L491" s="888"/>
      <c r="M491" s="888"/>
      <c r="N491" s="891"/>
    </row>
    <row r="492" spans="1:14" ht="15.75" customHeight="1">
      <c r="A492" s="954"/>
      <c r="B492" s="955"/>
      <c r="C492" s="955"/>
      <c r="D492" s="955"/>
      <c r="E492" s="955"/>
      <c r="F492" s="888"/>
      <c r="G492" s="888"/>
      <c r="H492" s="888"/>
      <c r="I492" s="888"/>
      <c r="J492" s="888"/>
      <c r="K492" s="888"/>
      <c r="L492" s="888"/>
      <c r="M492" s="888"/>
      <c r="N492" s="891"/>
    </row>
    <row r="493" spans="1:14" ht="15.75" customHeight="1">
      <c r="A493" s="954"/>
      <c r="B493" s="955"/>
      <c r="C493" s="955"/>
      <c r="D493" s="955"/>
      <c r="E493" s="955"/>
      <c r="F493" s="888"/>
      <c r="G493" s="888"/>
      <c r="H493" s="888"/>
      <c r="I493" s="888"/>
      <c r="J493" s="888"/>
      <c r="K493" s="888"/>
      <c r="L493" s="888"/>
      <c r="M493" s="888"/>
      <c r="N493" s="891"/>
    </row>
    <row r="494" spans="1:14" ht="15.75" customHeight="1">
      <c r="A494" s="1492" t="s">
        <v>242</v>
      </c>
      <c r="B494" s="1774"/>
      <c r="C494" s="1774"/>
      <c r="D494" s="889"/>
      <c r="E494" s="955"/>
      <c r="F494" s="888"/>
      <c r="G494" s="888"/>
      <c r="H494" s="888"/>
      <c r="I494" s="888"/>
      <c r="J494" s="888"/>
      <c r="K494" s="888"/>
      <c r="L494" s="888"/>
      <c r="M494" s="888"/>
      <c r="N494" s="891"/>
    </row>
    <row r="495" spans="1:14" ht="16.5" customHeight="1" thickBot="1">
      <c r="A495" s="954"/>
      <c r="B495" s="955"/>
      <c r="C495" s="955"/>
      <c r="D495" s="955"/>
      <c r="E495" s="955"/>
      <c r="F495" s="888"/>
      <c r="G495" s="888"/>
      <c r="H495" s="888"/>
      <c r="I495" s="888"/>
      <c r="J495" s="888"/>
      <c r="K495" s="888"/>
      <c r="L495" s="888"/>
      <c r="M495" s="888"/>
      <c r="N495" s="891"/>
    </row>
    <row r="496" spans="1:14" ht="13.5" customHeight="1" thickBot="1">
      <c r="A496" s="1462" t="s">
        <v>204</v>
      </c>
      <c r="B496" s="1770"/>
      <c r="C496" s="1770"/>
      <c r="D496" s="1770"/>
      <c r="E496" s="1771"/>
      <c r="F496" s="888"/>
      <c r="G496" s="895"/>
      <c r="H496" s="888"/>
      <c r="I496" s="888"/>
      <c r="J496" s="888"/>
      <c r="K496" s="888"/>
      <c r="L496" s="888"/>
      <c r="M496" s="888"/>
      <c r="N496" s="891"/>
    </row>
    <row r="497" spans="1:14" ht="34.5" customHeight="1" thickBot="1">
      <c r="A497" s="896" t="s">
        <v>205</v>
      </c>
      <c r="B497" s="897" t="s">
        <v>206</v>
      </c>
      <c r="C497" s="897" t="s">
        <v>207</v>
      </c>
      <c r="D497" s="898" t="s">
        <v>208</v>
      </c>
      <c r="E497" s="899" t="s">
        <v>209</v>
      </c>
      <c r="F497" s="888"/>
      <c r="G497" s="900" t="s">
        <v>210</v>
      </c>
      <c r="H497" s="888"/>
      <c r="I497" s="888"/>
      <c r="J497" s="888"/>
      <c r="K497" s="888"/>
      <c r="L497" s="888"/>
      <c r="M497" s="888"/>
      <c r="N497" s="891"/>
    </row>
    <row r="498" spans="1:14" ht="13.5" customHeight="1" thickBot="1">
      <c r="A498" s="910" t="s">
        <v>243</v>
      </c>
      <c r="B498" s="911">
        <v>0</v>
      </c>
      <c r="C498" s="911">
        <v>0</v>
      </c>
      <c r="D498" s="904"/>
      <c r="E498" s="916"/>
      <c r="F498" s="888"/>
      <c r="G498" s="935" t="e">
        <f>C498/B498</f>
        <v>#DIV/0!</v>
      </c>
      <c r="H498" s="888"/>
      <c r="I498" s="888"/>
      <c r="J498" s="888"/>
      <c r="K498" s="888"/>
      <c r="L498" s="888"/>
      <c r="M498" s="888"/>
      <c r="N498" s="891"/>
    </row>
    <row r="499" spans="1:14" ht="13.5" customHeight="1" thickBot="1">
      <c r="A499" s="910" t="s">
        <v>244</v>
      </c>
      <c r="B499" s="911">
        <v>0</v>
      </c>
      <c r="C499" s="911">
        <v>0</v>
      </c>
      <c r="D499" s="904"/>
      <c r="E499" s="916">
        <v>0</v>
      </c>
      <c r="F499" s="888"/>
      <c r="G499" s="936" t="e">
        <f>C499/B499</f>
        <v>#DIV/0!</v>
      </c>
      <c r="H499" s="888"/>
      <c r="I499" s="888"/>
      <c r="J499" s="888"/>
      <c r="K499" s="888"/>
      <c r="L499" s="888"/>
      <c r="M499" s="888"/>
      <c r="N499" s="891"/>
    </row>
    <row r="500" spans="1:14" ht="16.5" customHeight="1" thickBot="1">
      <c r="A500" s="918" t="s">
        <v>57</v>
      </c>
      <c r="B500" s="919">
        <f>SUM(B498:B499)</f>
        <v>0</v>
      </c>
      <c r="C500" s="919">
        <f>SUM(C498:C499)</f>
        <v>0</v>
      </c>
      <c r="D500" s="920">
        <f>SUM(D498:D499)</f>
        <v>0</v>
      </c>
      <c r="E500" s="952">
        <f>SUM(E498:E499)</f>
        <v>0</v>
      </c>
      <c r="F500" s="888"/>
      <c r="G500" s="935" t="e">
        <f>C500/B500</f>
        <v>#DIV/0!</v>
      </c>
      <c r="H500" s="888"/>
      <c r="I500" s="888"/>
      <c r="J500" s="888"/>
      <c r="K500" s="888"/>
      <c r="L500" s="888"/>
      <c r="M500" s="888"/>
      <c r="N500" s="891"/>
    </row>
    <row r="501" spans="1:14" ht="15.75" customHeight="1">
      <c r="A501" s="954"/>
      <c r="B501" s="955"/>
      <c r="C501" s="955"/>
      <c r="D501" s="955"/>
      <c r="E501" s="955"/>
      <c r="F501" s="888"/>
      <c r="G501" s="888"/>
      <c r="H501" s="888"/>
      <c r="I501" s="888"/>
      <c r="J501" s="888"/>
      <c r="K501" s="888"/>
      <c r="L501" s="888"/>
      <c r="M501" s="888"/>
      <c r="N501" s="891"/>
    </row>
    <row r="502" spans="1:14" ht="15.75" customHeight="1">
      <c r="A502" s="954"/>
      <c r="B502" s="955"/>
      <c r="C502" s="955"/>
      <c r="D502" s="955"/>
      <c r="E502" s="955"/>
      <c r="F502" s="888"/>
      <c r="G502" s="888"/>
      <c r="H502" s="888"/>
      <c r="I502" s="888"/>
      <c r="J502" s="888"/>
      <c r="K502" s="888"/>
      <c r="L502" s="888"/>
      <c r="M502" s="888"/>
      <c r="N502" s="891"/>
    </row>
    <row r="503" spans="1:14" ht="15.75" customHeight="1">
      <c r="A503" s="954"/>
      <c r="B503" s="955"/>
      <c r="C503" s="955"/>
      <c r="D503" s="955"/>
      <c r="E503" s="955"/>
      <c r="F503" s="888"/>
      <c r="G503" s="888"/>
      <c r="H503" s="888"/>
      <c r="I503" s="888"/>
      <c r="J503" s="888"/>
      <c r="K503" s="888"/>
      <c r="L503" s="888"/>
      <c r="M503" s="888"/>
      <c r="N503" s="891"/>
    </row>
    <row r="504" spans="1:14" ht="12.75" customHeight="1">
      <c r="A504" s="887"/>
      <c r="B504" s="888"/>
      <c r="C504" s="888"/>
      <c r="D504" s="888"/>
      <c r="E504" s="888"/>
      <c r="F504" s="888"/>
      <c r="G504" s="888"/>
      <c r="H504" s="888"/>
      <c r="I504" s="888"/>
      <c r="J504" s="888"/>
      <c r="K504" s="888"/>
      <c r="L504" s="888"/>
      <c r="M504" s="888"/>
      <c r="N504" s="891"/>
    </row>
    <row r="505" spans="1:14" ht="12.75" customHeight="1">
      <c r="A505" s="887"/>
      <c r="B505" s="888"/>
      <c r="C505" s="888"/>
      <c r="D505" s="888"/>
      <c r="E505" s="888"/>
      <c r="F505" s="888"/>
      <c r="G505" s="888"/>
      <c r="H505" s="888"/>
      <c r="I505" s="888"/>
      <c r="J505" s="888"/>
      <c r="K505" s="888"/>
      <c r="L505" s="888"/>
      <c r="M505" s="888"/>
      <c r="N505" s="891"/>
    </row>
    <row r="506" spans="1:14" ht="12.75" customHeight="1">
      <c r="A506" s="887"/>
      <c r="B506" s="888"/>
      <c r="C506" s="888"/>
      <c r="D506" s="888"/>
      <c r="E506" s="888"/>
      <c r="F506" s="888"/>
      <c r="G506" s="888"/>
      <c r="H506" s="888"/>
      <c r="I506" s="888"/>
      <c r="J506" s="888"/>
      <c r="K506" s="888"/>
      <c r="L506" s="888"/>
      <c r="M506" s="888"/>
      <c r="N506" s="891"/>
    </row>
    <row r="507" spans="1:14" ht="12.75" customHeight="1">
      <c r="A507" s="887"/>
      <c r="B507" s="888"/>
      <c r="C507" s="888"/>
      <c r="D507" s="888"/>
      <c r="E507" s="888"/>
      <c r="F507" s="888"/>
      <c r="G507" s="888"/>
      <c r="H507" s="888"/>
      <c r="I507" s="888"/>
      <c r="J507" s="888"/>
      <c r="K507" s="888"/>
      <c r="L507" s="888"/>
      <c r="M507" s="888"/>
      <c r="N507" s="891"/>
    </row>
    <row r="508" spans="1:14" ht="12.75" customHeight="1">
      <c r="A508" s="887"/>
      <c r="B508" s="888"/>
      <c r="C508" s="888"/>
      <c r="D508" s="888"/>
      <c r="E508" s="888"/>
      <c r="F508" s="888"/>
      <c r="G508" s="888"/>
      <c r="H508" s="888"/>
      <c r="I508" s="888"/>
      <c r="J508" s="888"/>
      <c r="K508" s="888"/>
      <c r="L508" s="888"/>
      <c r="M508" s="888"/>
      <c r="N508" s="891"/>
    </row>
    <row r="509" spans="1:14" ht="12.75" customHeight="1">
      <c r="A509" s="887"/>
      <c r="B509" s="888"/>
      <c r="C509" s="888"/>
      <c r="D509" s="888"/>
      <c r="E509" s="888"/>
      <c r="F509" s="888"/>
      <c r="G509" s="888"/>
      <c r="H509" s="888"/>
      <c r="I509" s="888"/>
      <c r="J509" s="888"/>
      <c r="K509" s="888"/>
      <c r="L509" s="888"/>
      <c r="M509" s="888"/>
      <c r="N509" s="891"/>
    </row>
    <row r="510" spans="1:14" ht="12.75" customHeight="1">
      <c r="A510" s="887"/>
      <c r="B510" s="888"/>
      <c r="C510" s="888"/>
      <c r="D510" s="888"/>
      <c r="E510" s="888"/>
      <c r="F510" s="888"/>
      <c r="G510" s="888"/>
      <c r="H510" s="888"/>
      <c r="I510" s="888"/>
      <c r="J510" s="888"/>
      <c r="K510" s="888"/>
      <c r="L510" s="888"/>
      <c r="M510" s="888"/>
      <c r="N510" s="891"/>
    </row>
    <row r="511" spans="1:14" ht="12.75" customHeight="1">
      <c r="A511" s="887"/>
      <c r="B511" s="888"/>
      <c r="C511" s="888"/>
      <c r="D511" s="888"/>
      <c r="E511" s="888"/>
      <c r="F511" s="888"/>
      <c r="G511" s="888"/>
      <c r="H511" s="888"/>
      <c r="I511" s="888"/>
      <c r="J511" s="888"/>
      <c r="K511" s="888"/>
      <c r="L511" s="888"/>
      <c r="M511" s="888"/>
      <c r="N511" s="891"/>
    </row>
    <row r="512" spans="1:14" ht="12.75" customHeight="1">
      <c r="A512" s="887"/>
      <c r="B512" s="888"/>
      <c r="C512" s="888"/>
      <c r="D512" s="888"/>
      <c r="E512" s="888"/>
      <c r="F512" s="888"/>
      <c r="G512" s="888"/>
      <c r="H512" s="888"/>
      <c r="I512" s="888"/>
      <c r="J512" s="888"/>
      <c r="K512" s="888"/>
      <c r="L512" s="888"/>
      <c r="M512" s="888"/>
      <c r="N512" s="891"/>
    </row>
    <row r="513" spans="1:14" ht="12.75" customHeight="1">
      <c r="A513" s="887"/>
      <c r="B513" s="888"/>
      <c r="C513" s="888"/>
      <c r="D513" s="888"/>
      <c r="E513" s="888"/>
      <c r="F513" s="888"/>
      <c r="G513" s="888"/>
      <c r="H513" s="888"/>
      <c r="I513" s="888"/>
      <c r="J513" s="888"/>
      <c r="K513" s="888"/>
      <c r="L513" s="888"/>
      <c r="M513" s="888"/>
      <c r="N513" s="891"/>
    </row>
    <row r="514" spans="1:14" ht="12.75" customHeight="1">
      <c r="A514" s="887"/>
      <c r="B514" s="888"/>
      <c r="C514" s="888"/>
      <c r="D514" s="888"/>
      <c r="E514" s="888"/>
      <c r="F514" s="888"/>
      <c r="G514" s="888"/>
      <c r="H514" s="888"/>
      <c r="I514" s="888"/>
      <c r="J514" s="888"/>
      <c r="K514" s="888"/>
      <c r="L514" s="888"/>
      <c r="M514" s="888"/>
      <c r="N514" s="891"/>
    </row>
    <row r="515" spans="1:14" ht="12.75" customHeight="1">
      <c r="A515" s="887"/>
      <c r="B515" s="888"/>
      <c r="C515" s="888"/>
      <c r="D515" s="888"/>
      <c r="E515" s="888"/>
      <c r="F515" s="888"/>
      <c r="G515" s="888"/>
      <c r="H515" s="888"/>
      <c r="I515" s="888"/>
      <c r="J515" s="888"/>
      <c r="K515" s="888"/>
      <c r="L515" s="888"/>
      <c r="M515" s="888"/>
      <c r="N515" s="891"/>
    </row>
    <row r="516" spans="1:14" ht="12.75" customHeight="1">
      <c r="A516" s="887"/>
      <c r="B516" s="888"/>
      <c r="C516" s="888"/>
      <c r="D516" s="888"/>
      <c r="E516" s="888"/>
      <c r="F516" s="888"/>
      <c r="G516" s="888"/>
      <c r="H516" s="888"/>
      <c r="I516" s="888"/>
      <c r="J516" s="888"/>
      <c r="K516" s="888"/>
      <c r="L516" s="888"/>
      <c r="M516" s="888"/>
      <c r="N516" s="891"/>
    </row>
    <row r="517" spans="1:14" ht="12.75" customHeight="1">
      <c r="A517" s="887"/>
      <c r="B517" s="888"/>
      <c r="C517" s="888"/>
      <c r="D517" s="888"/>
      <c r="E517" s="888"/>
      <c r="F517" s="888"/>
      <c r="G517" s="888"/>
      <c r="H517" s="888"/>
      <c r="I517" s="888"/>
      <c r="J517" s="888"/>
      <c r="K517" s="888"/>
      <c r="L517" s="888"/>
      <c r="M517" s="888"/>
      <c r="N517" s="891"/>
    </row>
    <row r="518" spans="1:14" ht="12.75" customHeight="1">
      <c r="A518" s="887"/>
      <c r="B518" s="888"/>
      <c r="C518" s="888"/>
      <c r="D518" s="888"/>
      <c r="E518" s="888"/>
      <c r="F518" s="888"/>
      <c r="G518" s="888"/>
      <c r="H518" s="888"/>
      <c r="I518" s="888"/>
      <c r="J518" s="888"/>
      <c r="K518" s="888"/>
      <c r="L518" s="888"/>
      <c r="M518" s="888"/>
      <c r="N518" s="891"/>
    </row>
    <row r="519" spans="1:14" ht="12.75" customHeight="1">
      <c r="A519" s="887"/>
      <c r="B519" s="888"/>
      <c r="C519" s="888"/>
      <c r="D519" s="888"/>
      <c r="E519" s="888"/>
      <c r="F519" s="888"/>
      <c r="G519" s="888"/>
      <c r="H519" s="888"/>
      <c r="I519" s="888"/>
      <c r="J519" s="888"/>
      <c r="K519" s="888"/>
      <c r="L519" s="888"/>
      <c r="M519" s="888"/>
      <c r="N519" s="891"/>
    </row>
    <row r="520" spans="1:14" ht="12.75" customHeight="1">
      <c r="A520" s="887"/>
      <c r="B520" s="888"/>
      <c r="C520" s="888"/>
      <c r="D520" s="888"/>
      <c r="E520" s="888"/>
      <c r="F520" s="888"/>
      <c r="G520" s="888"/>
      <c r="H520" s="888"/>
      <c r="I520" s="888"/>
      <c r="J520" s="888"/>
      <c r="K520" s="888"/>
      <c r="L520" s="888"/>
      <c r="M520" s="888"/>
      <c r="N520" s="891"/>
    </row>
    <row r="521" spans="1:14" ht="12.75" customHeight="1">
      <c r="A521" s="887"/>
      <c r="B521" s="888"/>
      <c r="C521" s="888"/>
      <c r="D521" s="888"/>
      <c r="E521" s="888"/>
      <c r="F521" s="888"/>
      <c r="G521" s="888"/>
      <c r="H521" s="888"/>
      <c r="I521" s="888"/>
      <c r="J521" s="888"/>
      <c r="K521" s="888"/>
      <c r="L521" s="888"/>
      <c r="M521" s="888"/>
      <c r="N521" s="891"/>
    </row>
    <row r="522" spans="1:14" ht="12.75" customHeight="1">
      <c r="A522" s="887"/>
      <c r="B522" s="888"/>
      <c r="C522" s="888"/>
      <c r="D522" s="888"/>
      <c r="E522" s="888"/>
      <c r="F522" s="888"/>
      <c r="G522" s="888"/>
      <c r="H522" s="888"/>
      <c r="I522" s="888"/>
      <c r="J522" s="888"/>
      <c r="K522" s="888"/>
      <c r="L522" s="888"/>
      <c r="M522" s="888"/>
      <c r="N522" s="891"/>
    </row>
    <row r="523" spans="1:14" ht="12.75" customHeight="1">
      <c r="A523" s="887"/>
      <c r="B523" s="888"/>
      <c r="C523" s="888"/>
      <c r="D523" s="888"/>
      <c r="E523" s="888"/>
      <c r="F523" s="888"/>
      <c r="G523" s="888"/>
      <c r="H523" s="888"/>
      <c r="I523" s="888"/>
      <c r="J523" s="888"/>
      <c r="K523" s="888"/>
      <c r="L523" s="888"/>
      <c r="M523" s="888"/>
      <c r="N523" s="891"/>
    </row>
    <row r="524" spans="1:14" ht="12.75" customHeight="1">
      <c r="A524" s="887"/>
      <c r="B524" s="888"/>
      <c r="C524" s="888"/>
      <c r="D524" s="888"/>
      <c r="E524" s="888"/>
      <c r="F524" s="888"/>
      <c r="G524" s="888"/>
      <c r="H524" s="888"/>
      <c r="I524" s="888"/>
      <c r="J524" s="888"/>
      <c r="K524" s="888"/>
      <c r="L524" s="888"/>
      <c r="M524" s="888"/>
      <c r="N524" s="891"/>
    </row>
    <row r="525" spans="1:14" ht="12.75" customHeight="1">
      <c r="A525" s="887"/>
      <c r="B525" s="888"/>
      <c r="C525" s="888"/>
      <c r="D525" s="888"/>
      <c r="E525" s="888"/>
      <c r="F525" s="888"/>
      <c r="G525" s="888"/>
      <c r="H525" s="888"/>
      <c r="I525" s="888"/>
      <c r="J525" s="888"/>
      <c r="K525" s="888"/>
      <c r="L525" s="888"/>
      <c r="M525" s="888"/>
      <c r="N525" s="891"/>
    </row>
    <row r="526" spans="1:14" ht="12.75" customHeight="1">
      <c r="A526" s="887"/>
      <c r="B526" s="888"/>
      <c r="C526" s="888"/>
      <c r="D526" s="888"/>
      <c r="E526" s="888"/>
      <c r="F526" s="888"/>
      <c r="G526" s="888"/>
      <c r="H526" s="888"/>
      <c r="I526" s="888"/>
      <c r="J526" s="888"/>
      <c r="K526" s="888"/>
      <c r="L526" s="888"/>
      <c r="M526" s="888"/>
      <c r="N526" s="891"/>
    </row>
    <row r="527" spans="1:14" ht="12.75" customHeight="1">
      <c r="A527" s="887"/>
      <c r="B527" s="888"/>
      <c r="C527" s="888"/>
      <c r="D527" s="888"/>
      <c r="E527" s="888"/>
      <c r="F527" s="888"/>
      <c r="G527" s="888"/>
      <c r="H527" s="888"/>
      <c r="I527" s="888"/>
      <c r="J527" s="888"/>
      <c r="K527" s="888"/>
      <c r="L527" s="888"/>
      <c r="M527" s="888"/>
      <c r="N527" s="891"/>
    </row>
    <row r="528" spans="1:14" ht="12.75" customHeight="1">
      <c r="A528" s="887"/>
      <c r="B528" s="888"/>
      <c r="C528" s="888"/>
      <c r="D528" s="888"/>
      <c r="E528" s="888"/>
      <c r="F528" s="888"/>
      <c r="G528" s="888"/>
      <c r="H528" s="888"/>
      <c r="I528" s="888"/>
      <c r="J528" s="888"/>
      <c r="K528" s="888"/>
      <c r="L528" s="888"/>
      <c r="M528" s="888"/>
      <c r="N528" s="891"/>
    </row>
    <row r="529" spans="1:14" ht="12.75" customHeight="1">
      <c r="A529" s="887"/>
      <c r="B529" s="888"/>
      <c r="C529" s="888"/>
      <c r="D529" s="888"/>
      <c r="E529" s="888"/>
      <c r="F529" s="888"/>
      <c r="G529" s="888"/>
      <c r="H529" s="888"/>
      <c r="I529" s="888"/>
      <c r="J529" s="888"/>
      <c r="K529" s="888"/>
      <c r="L529" s="888"/>
      <c r="M529" s="888"/>
      <c r="N529" s="891"/>
    </row>
    <row r="530" spans="1:14" ht="12.75" customHeight="1">
      <c r="A530" s="887"/>
      <c r="B530" s="888"/>
      <c r="C530" s="888"/>
      <c r="D530" s="888"/>
      <c r="E530" s="888"/>
      <c r="F530" s="888"/>
      <c r="G530" s="888"/>
      <c r="H530" s="888"/>
      <c r="I530" s="888"/>
      <c r="J530" s="888"/>
      <c r="K530" s="888"/>
      <c r="L530" s="888"/>
      <c r="M530" s="888"/>
      <c r="N530" s="891"/>
    </row>
    <row r="531" spans="1:14" ht="12.75" customHeight="1">
      <c r="A531" s="887"/>
      <c r="B531" s="888"/>
      <c r="C531" s="888"/>
      <c r="D531" s="888"/>
      <c r="E531" s="888"/>
      <c r="F531" s="888"/>
      <c r="G531" s="888"/>
      <c r="H531" s="888"/>
      <c r="I531" s="888"/>
      <c r="J531" s="888"/>
      <c r="K531" s="888"/>
      <c r="L531" s="888"/>
      <c r="M531" s="888"/>
      <c r="N531" s="891"/>
    </row>
    <row r="532" spans="1:14" ht="12.75" customHeight="1">
      <c r="A532" s="887"/>
      <c r="B532" s="888"/>
      <c r="C532" s="888"/>
      <c r="D532" s="888"/>
      <c r="E532" s="888"/>
      <c r="F532" s="888"/>
      <c r="G532" s="888"/>
      <c r="H532" s="888"/>
      <c r="I532" s="888"/>
      <c r="J532" s="888"/>
      <c r="K532" s="888"/>
      <c r="L532" s="888"/>
      <c r="M532" s="888"/>
      <c r="N532" s="891"/>
    </row>
    <row r="533" spans="1:14" ht="12.75" customHeight="1">
      <c r="A533" s="887"/>
      <c r="B533" s="888"/>
      <c r="C533" s="888"/>
      <c r="D533" s="888"/>
      <c r="E533" s="888"/>
      <c r="F533" s="888"/>
      <c r="G533" s="888"/>
      <c r="H533" s="888"/>
      <c r="I533" s="888"/>
      <c r="J533" s="888"/>
      <c r="K533" s="888"/>
      <c r="L533" s="888"/>
      <c r="M533" s="888"/>
      <c r="N533" s="891"/>
    </row>
    <row r="534" spans="1:14" ht="12.75" customHeight="1">
      <c r="A534" s="887"/>
      <c r="B534" s="888"/>
      <c r="C534" s="888"/>
      <c r="D534" s="888"/>
      <c r="E534" s="888"/>
      <c r="F534" s="888"/>
      <c r="G534" s="888"/>
      <c r="H534" s="888"/>
      <c r="I534" s="888"/>
      <c r="J534" s="888"/>
      <c r="K534" s="888"/>
      <c r="L534" s="888"/>
      <c r="M534" s="888"/>
      <c r="N534" s="891"/>
    </row>
    <row r="535" spans="1:14" ht="12.75" customHeight="1">
      <c r="A535" s="887"/>
      <c r="B535" s="888"/>
      <c r="C535" s="888"/>
      <c r="D535" s="888"/>
      <c r="E535" s="888"/>
      <c r="F535" s="888"/>
      <c r="G535" s="888"/>
      <c r="H535" s="888"/>
      <c r="I535" s="888"/>
      <c r="J535" s="888"/>
      <c r="K535" s="888"/>
      <c r="L535" s="888"/>
      <c r="M535" s="888"/>
      <c r="N535" s="891"/>
    </row>
    <row r="536" spans="1:14" ht="12.75" customHeight="1">
      <c r="A536" s="887"/>
      <c r="B536" s="888"/>
      <c r="C536" s="888"/>
      <c r="D536" s="888"/>
      <c r="E536" s="888"/>
      <c r="F536" s="888"/>
      <c r="G536" s="888"/>
      <c r="H536" s="888"/>
      <c r="I536" s="888"/>
      <c r="J536" s="888"/>
      <c r="K536" s="888"/>
      <c r="L536" s="888"/>
      <c r="M536" s="888"/>
      <c r="N536" s="891"/>
    </row>
    <row r="537" spans="1:14" ht="12.75" customHeight="1">
      <c r="A537" s="887"/>
      <c r="B537" s="888"/>
      <c r="C537" s="888"/>
      <c r="D537" s="888"/>
      <c r="E537" s="888"/>
      <c r="F537" s="888"/>
      <c r="G537" s="888"/>
      <c r="H537" s="888"/>
      <c r="I537" s="888"/>
      <c r="J537" s="888"/>
      <c r="K537" s="888"/>
      <c r="L537" s="888"/>
      <c r="M537" s="888"/>
      <c r="N537" s="891"/>
    </row>
    <row r="538" spans="1:14" ht="12.75" customHeight="1">
      <c r="A538" s="887"/>
      <c r="B538" s="888"/>
      <c r="C538" s="888"/>
      <c r="D538" s="888"/>
      <c r="E538" s="888"/>
      <c r="F538" s="888"/>
      <c r="G538" s="888"/>
      <c r="H538" s="888"/>
      <c r="I538" s="888"/>
      <c r="J538" s="888"/>
      <c r="K538" s="888"/>
      <c r="L538" s="888"/>
      <c r="M538" s="888"/>
      <c r="N538" s="891"/>
    </row>
    <row r="539" spans="1:14" ht="12.75" customHeight="1">
      <c r="A539" s="887"/>
      <c r="B539" s="888"/>
      <c r="C539" s="888"/>
      <c r="D539" s="888"/>
      <c r="E539" s="888"/>
      <c r="F539" s="888"/>
      <c r="G539" s="888"/>
      <c r="H539" s="888"/>
      <c r="I539" s="888"/>
      <c r="J539" s="888"/>
      <c r="K539" s="888"/>
      <c r="L539" s="888"/>
      <c r="M539" s="888"/>
      <c r="N539" s="891"/>
    </row>
    <row r="540" spans="1:14" ht="12.75" customHeight="1">
      <c r="A540" s="887"/>
      <c r="B540" s="888"/>
      <c r="C540" s="888"/>
      <c r="D540" s="888"/>
      <c r="E540" s="888"/>
      <c r="F540" s="888"/>
      <c r="G540" s="888"/>
      <c r="H540" s="888"/>
      <c r="I540" s="888"/>
      <c r="J540" s="888"/>
      <c r="K540" s="888"/>
      <c r="L540" s="888"/>
      <c r="M540" s="888"/>
      <c r="N540" s="891"/>
    </row>
    <row r="541" spans="1:14" ht="15.75" customHeight="1">
      <c r="A541" s="1493" t="s">
        <v>261</v>
      </c>
      <c r="B541" s="1733"/>
      <c r="C541" s="1733"/>
      <c r="D541" s="1733"/>
      <c r="E541" s="1733"/>
      <c r="F541" s="1733"/>
      <c r="G541" s="1733"/>
      <c r="H541" s="1733"/>
      <c r="I541" s="1733"/>
      <c r="J541" s="1733"/>
      <c r="K541" s="1733"/>
      <c r="L541" s="1733"/>
      <c r="M541" s="1733"/>
      <c r="N541" s="1780"/>
    </row>
    <row r="542" spans="1:14" ht="13.5" customHeight="1" thickBot="1">
      <c r="A542" s="1494"/>
      <c r="B542" s="1733"/>
      <c r="C542" s="1733"/>
      <c r="D542" s="1733"/>
      <c r="E542" s="1733"/>
      <c r="F542" s="1733"/>
      <c r="G542" s="1733"/>
      <c r="H542" s="1733"/>
      <c r="I542" s="1733"/>
      <c r="J542" s="1733"/>
      <c r="K542" s="1733"/>
      <c r="L542" s="1733"/>
      <c r="M542" s="1733"/>
      <c r="N542" s="1780"/>
    </row>
    <row r="543" spans="1:14" ht="12.75" customHeight="1">
      <c r="A543" s="209" t="s">
        <v>84</v>
      </c>
      <c r="B543" s="210">
        <f>B10</f>
        <v>1</v>
      </c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200"/>
    </row>
    <row r="544" spans="1:14" ht="12.75" customHeight="1">
      <c r="A544" s="211" t="s">
        <v>114</v>
      </c>
      <c r="B544" s="212">
        <f>D10</f>
        <v>0.75</v>
      </c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200"/>
    </row>
    <row r="545" spans="1:16" ht="25.5" customHeight="1">
      <c r="A545" s="211" t="s">
        <v>154</v>
      </c>
      <c r="B545" s="213" t="e">
        <f>B17</f>
        <v>#DIV/0!</v>
      </c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200"/>
    </row>
    <row r="546" spans="1:16" ht="25.5" customHeight="1">
      <c r="A546" s="214" t="s">
        <v>155</v>
      </c>
      <c r="B546" s="215" t="e">
        <f>F17</f>
        <v>#DIV/0!</v>
      </c>
      <c r="C546" s="201"/>
      <c r="D546" s="201"/>
      <c r="E546" s="201"/>
      <c r="F546" s="201"/>
      <c r="G546" s="201"/>
      <c r="H546" s="201"/>
      <c r="I546" s="201"/>
      <c r="J546" s="201"/>
      <c r="K546" s="201"/>
      <c r="L546" s="201"/>
      <c r="M546" s="201"/>
      <c r="N546" s="199"/>
      <c r="O546" s="230"/>
      <c r="P546" s="231"/>
    </row>
    <row r="547" spans="1:16" ht="25.5" customHeight="1">
      <c r="A547" s="211" t="s">
        <v>156</v>
      </c>
      <c r="B547" s="216" t="e">
        <f>I17</f>
        <v>#DIV/0!</v>
      </c>
      <c r="C547" s="201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199"/>
      <c r="O547" s="232"/>
    </row>
    <row r="548" spans="1:16" ht="26.25" customHeight="1" thickBot="1">
      <c r="A548" s="217" t="s">
        <v>157</v>
      </c>
      <c r="B548" s="218" t="e">
        <f>L17</f>
        <v>#DIV/0!</v>
      </c>
      <c r="C548" s="201"/>
      <c r="D548" s="201"/>
      <c r="E548" s="201"/>
      <c r="F548" s="201"/>
      <c r="G548" s="201"/>
      <c r="H548" s="201"/>
      <c r="I548" s="201"/>
      <c r="J548" s="201"/>
      <c r="K548" s="201"/>
      <c r="L548" s="201"/>
      <c r="M548" s="201"/>
      <c r="N548" s="199"/>
      <c r="O548" s="232"/>
    </row>
    <row r="549" spans="1:16" ht="32.25" customHeight="1" thickBot="1">
      <c r="A549" s="219" t="s">
        <v>262</v>
      </c>
      <c r="B549" s="220" t="e">
        <f>AVERAGE(B545:B548)</f>
        <v>#DIV/0!</v>
      </c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199"/>
      <c r="O549" s="232"/>
    </row>
    <row r="550" spans="1:16" ht="12.75" customHeight="1">
      <c r="A550" s="221"/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199"/>
      <c r="O550" s="232"/>
    </row>
    <row r="551" spans="1:16" ht="12.75" customHeight="1">
      <c r="A551" s="221"/>
      <c r="B551" s="201"/>
      <c r="C551" s="201"/>
      <c r="D551" s="201"/>
      <c r="E551" s="201"/>
      <c r="F551" s="201"/>
      <c r="G551" s="201"/>
      <c r="H551" s="201"/>
      <c r="I551" s="201"/>
      <c r="J551" s="201"/>
      <c r="K551" s="201"/>
      <c r="L551" s="201"/>
      <c r="M551" s="201"/>
      <c r="N551" s="199"/>
      <c r="O551" s="232"/>
    </row>
    <row r="552" spans="1:16" ht="12.75" customHeight="1">
      <c r="A552" s="221"/>
      <c r="B552" s="201"/>
      <c r="C552" s="201"/>
      <c r="D552" s="201"/>
      <c r="E552" s="201"/>
      <c r="F552" s="201"/>
      <c r="G552" s="201"/>
      <c r="H552" s="201"/>
      <c r="I552" s="201"/>
      <c r="J552" s="201"/>
      <c r="K552" s="201"/>
      <c r="L552" s="201"/>
      <c r="M552" s="201"/>
      <c r="N552" s="200"/>
    </row>
    <row r="553" spans="1:16" ht="12.75" customHeight="1">
      <c r="A553" s="221"/>
      <c r="B553" s="201"/>
      <c r="C553" s="201"/>
      <c r="D553" s="201"/>
      <c r="E553" s="201"/>
      <c r="F553" s="201"/>
      <c r="G553" s="201"/>
      <c r="H553" s="201"/>
      <c r="I553" s="201"/>
      <c r="J553" s="201"/>
      <c r="K553" s="201"/>
      <c r="L553" s="201"/>
      <c r="M553" s="201"/>
      <c r="N553" s="199"/>
      <c r="O553" s="232"/>
    </row>
    <row r="554" spans="1:16" ht="12.75" customHeight="1">
      <c r="A554" s="201"/>
      <c r="B554" s="201"/>
      <c r="C554" s="201"/>
      <c r="D554" s="201"/>
      <c r="E554" s="201"/>
      <c r="F554" s="201"/>
      <c r="G554" s="201"/>
      <c r="H554" s="201"/>
      <c r="I554" s="201"/>
      <c r="J554" s="201"/>
      <c r="K554" s="201"/>
      <c r="L554" s="201"/>
      <c r="M554" s="201"/>
      <c r="N554" s="199"/>
      <c r="O554" s="232"/>
    </row>
    <row r="555" spans="1:16" ht="12.75" customHeight="1">
      <c r="A555" s="221"/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199"/>
      <c r="O555" s="232"/>
    </row>
    <row r="556" spans="1:16" ht="12.75" customHeight="1">
      <c r="A556" s="221"/>
      <c r="B556" s="201"/>
      <c r="C556" s="201"/>
      <c r="D556" s="201"/>
      <c r="E556" s="201"/>
      <c r="F556" s="201"/>
      <c r="G556" s="201"/>
      <c r="H556" s="201"/>
      <c r="I556" s="201"/>
      <c r="J556" s="201"/>
      <c r="K556" s="201"/>
      <c r="L556" s="201"/>
      <c r="M556" s="201"/>
      <c r="N556" s="199"/>
      <c r="O556" s="232"/>
    </row>
    <row r="557" spans="1:16" ht="12.75" customHeight="1">
      <c r="A557" s="221"/>
      <c r="B557" s="201"/>
      <c r="C557" s="201"/>
      <c r="D557" s="201"/>
      <c r="E557" s="201"/>
      <c r="F557" s="201"/>
      <c r="G557" s="201"/>
      <c r="H557" s="201"/>
      <c r="I557" s="201"/>
      <c r="J557" s="201"/>
      <c r="K557" s="201"/>
      <c r="L557" s="201"/>
      <c r="M557" s="201"/>
      <c r="N557" s="199"/>
      <c r="O557" s="232"/>
    </row>
    <row r="558" spans="1:16" ht="12.75" customHeight="1">
      <c r="A558" s="221"/>
      <c r="B558" s="201"/>
      <c r="C558" s="201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0"/>
    </row>
    <row r="559" spans="1:16" ht="12.75" customHeight="1">
      <c r="A559" s="221"/>
      <c r="B559" s="201"/>
      <c r="C559" s="201"/>
      <c r="D559" s="201"/>
      <c r="E559" s="201"/>
      <c r="F559" s="201"/>
      <c r="G559" s="201"/>
      <c r="H559" s="201"/>
      <c r="I559" s="201"/>
      <c r="J559" s="201"/>
      <c r="K559" s="201"/>
      <c r="L559" s="201"/>
      <c r="M559" s="201"/>
      <c r="N559" s="200"/>
    </row>
    <row r="560" spans="1:16" ht="12.75" customHeight="1">
      <c r="A560" s="221"/>
      <c r="B560" s="201"/>
      <c r="C560" s="201"/>
      <c r="D560" s="201"/>
      <c r="E560" s="201"/>
      <c r="F560" s="201"/>
      <c r="G560" s="201"/>
      <c r="H560" s="201"/>
      <c r="I560" s="201"/>
      <c r="J560" s="201"/>
      <c r="K560" s="201"/>
      <c r="L560" s="201"/>
      <c r="M560" s="201"/>
      <c r="N560" s="200"/>
    </row>
    <row r="561" spans="1:16" ht="13.5" customHeight="1" thickBot="1">
      <c r="A561" s="221"/>
      <c r="B561" s="201"/>
      <c r="C561" s="201"/>
      <c r="D561" s="201"/>
      <c r="E561" s="201"/>
      <c r="F561" s="201"/>
      <c r="G561" s="201"/>
      <c r="H561" s="201"/>
      <c r="I561" s="201"/>
      <c r="J561" s="201"/>
      <c r="K561" s="201"/>
      <c r="L561" s="201"/>
      <c r="M561" s="201"/>
      <c r="N561" s="200"/>
      <c r="P561" s="233"/>
    </row>
    <row r="562" spans="1:16" ht="12.75" customHeight="1">
      <c r="A562" s="221"/>
      <c r="B562" s="201"/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0"/>
      <c r="O562" s="232"/>
    </row>
    <row r="563" spans="1:16" ht="12.75" customHeight="1">
      <c r="A563" s="221"/>
      <c r="B563" s="201"/>
      <c r="C563" s="201"/>
      <c r="D563" s="201"/>
      <c r="E563" s="201"/>
      <c r="F563" s="201"/>
      <c r="G563" s="201"/>
      <c r="H563" s="201"/>
      <c r="I563" s="201"/>
      <c r="J563" s="201"/>
      <c r="K563" s="201"/>
      <c r="L563" s="201"/>
      <c r="M563" s="201"/>
      <c r="N563" s="200"/>
    </row>
    <row r="564" spans="1:16" ht="12.75" customHeight="1">
      <c r="A564" s="221"/>
      <c r="B564" s="201"/>
      <c r="C564" s="201"/>
      <c r="D564" s="201"/>
      <c r="E564" s="201"/>
      <c r="F564" s="201"/>
      <c r="G564" s="201"/>
      <c r="H564" s="201"/>
      <c r="I564" s="201"/>
      <c r="J564" s="201"/>
      <c r="K564" s="201"/>
      <c r="L564" s="201"/>
      <c r="M564" s="201"/>
      <c r="N564" s="199"/>
      <c r="O564" s="232"/>
    </row>
    <row r="565" spans="1:16" ht="13.5" customHeight="1" thickBot="1">
      <c r="A565" s="202"/>
      <c r="B565" s="203"/>
      <c r="C565" s="203"/>
      <c r="D565" s="203"/>
      <c r="E565" s="203"/>
      <c r="F565" s="203"/>
      <c r="G565" s="203"/>
      <c r="H565" s="203"/>
      <c r="I565" s="203"/>
      <c r="J565" s="203"/>
      <c r="K565" s="203"/>
      <c r="L565" s="203"/>
      <c r="M565" s="203"/>
      <c r="N565" s="199"/>
      <c r="O565" s="232"/>
    </row>
    <row r="566" spans="1:16" ht="12.75" customHeight="1">
      <c r="N566" s="234"/>
    </row>
    <row r="567" spans="1:16" ht="12.75" customHeight="1"/>
    <row r="568" spans="1:16" ht="12.75" customHeight="1"/>
    <row r="569" spans="1:16" ht="12.75" customHeight="1"/>
    <row r="570" spans="1:16" ht="12.75" customHeight="1"/>
    <row r="571" spans="1:16" ht="12.75" customHeight="1"/>
    <row r="572" spans="1:16" ht="12.75" customHeight="1"/>
    <row r="573" spans="1:16" ht="12.75" customHeight="1"/>
    <row r="574" spans="1:16" ht="12.75" customHeight="1"/>
    <row r="575" spans="1:16" ht="12.75" customHeight="1"/>
    <row r="576" spans="1:1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0">
    <mergeCell ref="A485:C485"/>
    <mergeCell ref="A487:E487"/>
    <mergeCell ref="A494:C494"/>
    <mergeCell ref="A496:E496"/>
    <mergeCell ref="A541:N541"/>
    <mergeCell ref="A542:N542"/>
    <mergeCell ref="C461:H461"/>
    <mergeCell ref="A462:E462"/>
    <mergeCell ref="I464:L464"/>
    <mergeCell ref="I465:J465"/>
    <mergeCell ref="I466:J466"/>
    <mergeCell ref="I467:I470"/>
    <mergeCell ref="J472:K472"/>
    <mergeCell ref="A476:C476"/>
    <mergeCell ref="A478:E478"/>
    <mergeCell ref="I213:J213"/>
    <mergeCell ref="I214:J214"/>
    <mergeCell ref="I215:I218"/>
    <mergeCell ref="J220:K220"/>
    <mergeCell ref="A224:C224"/>
    <mergeCell ref="A226:E226"/>
    <mergeCell ref="A233:C233"/>
    <mergeCell ref="A235:E235"/>
    <mergeCell ref="A242:C242"/>
    <mergeCell ref="E21:N21"/>
    <mergeCell ref="E22:N22"/>
    <mergeCell ref="E23:N23"/>
    <mergeCell ref="E24:N24"/>
    <mergeCell ref="C27:D27"/>
    <mergeCell ref="C28:D28"/>
    <mergeCell ref="A244:E244"/>
    <mergeCell ref="A291:N291"/>
    <mergeCell ref="A292:N292"/>
    <mergeCell ref="A164:N164"/>
    <mergeCell ref="A165:N165"/>
    <mergeCell ref="F166:H166"/>
    <mergeCell ref="A167:E167"/>
    <mergeCell ref="A206:N206"/>
    <mergeCell ref="A208:C208"/>
    <mergeCell ref="C209:H209"/>
    <mergeCell ref="A210:E210"/>
    <mergeCell ref="I212:L212"/>
    <mergeCell ref="A79:N79"/>
    <mergeCell ref="A36:N36"/>
    <mergeCell ref="A37:N37"/>
    <mergeCell ref="A38:N38"/>
    <mergeCell ref="F39:H39"/>
    <mergeCell ref="A81:C81"/>
    <mergeCell ref="E33:N33"/>
    <mergeCell ref="A416:N416"/>
    <mergeCell ref="A417:N417"/>
    <mergeCell ref="F418:H418"/>
    <mergeCell ref="A419:E419"/>
    <mergeCell ref="A458:N458"/>
    <mergeCell ref="A460:C460"/>
    <mergeCell ref="A335:C335"/>
    <mergeCell ref="C336:H336"/>
    <mergeCell ref="A337:E337"/>
    <mergeCell ref="I339:L339"/>
    <mergeCell ref="I340:J340"/>
    <mergeCell ref="I341:J341"/>
    <mergeCell ref="I342:I345"/>
    <mergeCell ref="J347:K347"/>
    <mergeCell ref="A351:C351"/>
    <mergeCell ref="F293:H293"/>
    <mergeCell ref="A353:E353"/>
    <mergeCell ref="A360:C360"/>
    <mergeCell ref="A362:E362"/>
    <mergeCell ref="A369:C369"/>
    <mergeCell ref="A371:E371"/>
    <mergeCell ref="A294:E294"/>
    <mergeCell ref="A333:N333"/>
    <mergeCell ref="J93:K93"/>
    <mergeCell ref="A115:C115"/>
    <mergeCell ref="A117:E117"/>
    <mergeCell ref="A97:C97"/>
    <mergeCell ref="A99:E99"/>
    <mergeCell ref="A106:C106"/>
    <mergeCell ref="A108:E108"/>
    <mergeCell ref="C82:H82"/>
    <mergeCell ref="A83:E83"/>
    <mergeCell ref="I85:L85"/>
    <mergeCell ref="I86:J86"/>
    <mergeCell ref="I87:J87"/>
    <mergeCell ref="I88:I91"/>
    <mergeCell ref="A40:E40"/>
    <mergeCell ref="I41:M51"/>
    <mergeCell ref="P13:V13"/>
    <mergeCell ref="B15:N15"/>
    <mergeCell ref="P15:V18"/>
    <mergeCell ref="A16:A17"/>
    <mergeCell ref="B17:E17"/>
    <mergeCell ref="F17:H17"/>
    <mergeCell ref="I17:K17"/>
    <mergeCell ref="L17:N17"/>
    <mergeCell ref="A18:A35"/>
    <mergeCell ref="B13:N13"/>
    <mergeCell ref="C29:D29"/>
    <mergeCell ref="E25:N25"/>
    <mergeCell ref="E26:N26"/>
    <mergeCell ref="E27:N27"/>
    <mergeCell ref="E28:N28"/>
    <mergeCell ref="E29:N29"/>
    <mergeCell ref="E34:N34"/>
    <mergeCell ref="E35:N35"/>
    <mergeCell ref="C33:D33"/>
    <mergeCell ref="C30:D30"/>
    <mergeCell ref="C31:D31"/>
    <mergeCell ref="C32:D32"/>
    <mergeCell ref="P8:U8"/>
    <mergeCell ref="B9:N9"/>
    <mergeCell ref="D10:E10"/>
    <mergeCell ref="F10:H10"/>
    <mergeCell ref="I10:N10"/>
    <mergeCell ref="A11:A12"/>
    <mergeCell ref="N11:N12"/>
    <mergeCell ref="P12:Z12"/>
    <mergeCell ref="P11:Z11"/>
    <mergeCell ref="L8:N8"/>
    <mergeCell ref="B8:D8"/>
    <mergeCell ref="E8:F8"/>
    <mergeCell ref="G8:H8"/>
    <mergeCell ref="I8:K8"/>
    <mergeCell ref="B11:M11"/>
    <mergeCell ref="B12:M12"/>
    <mergeCell ref="H6:N6"/>
    <mergeCell ref="B7:F7"/>
    <mergeCell ref="I7:J7"/>
    <mergeCell ref="K7:L7"/>
    <mergeCell ref="M7:N7"/>
    <mergeCell ref="A1:N1"/>
    <mergeCell ref="A2:N2"/>
    <mergeCell ref="A3:N3"/>
    <mergeCell ref="A5:N5"/>
    <mergeCell ref="A6:G6"/>
    <mergeCell ref="G7:H7"/>
    <mergeCell ref="B14:N14"/>
    <mergeCell ref="B16:E16"/>
    <mergeCell ref="F16:H16"/>
    <mergeCell ref="B18:N18"/>
    <mergeCell ref="B19:N19"/>
    <mergeCell ref="B20:B23"/>
    <mergeCell ref="B24:B27"/>
    <mergeCell ref="B28:B31"/>
    <mergeCell ref="B32:B35"/>
    <mergeCell ref="C20:D20"/>
    <mergeCell ref="C21:D21"/>
    <mergeCell ref="C22:D22"/>
    <mergeCell ref="C23:D23"/>
    <mergeCell ref="C24:D24"/>
    <mergeCell ref="E20:N20"/>
    <mergeCell ref="E30:N30"/>
    <mergeCell ref="E31:N31"/>
    <mergeCell ref="I16:K16"/>
    <mergeCell ref="L16:N16"/>
    <mergeCell ref="C25:D25"/>
    <mergeCell ref="C26:D26"/>
    <mergeCell ref="C34:D34"/>
    <mergeCell ref="C35:D35"/>
    <mergeCell ref="E32:N3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70"/>
  <sheetViews>
    <sheetView topLeftCell="A31" zoomScale="90" zoomScaleNormal="90" workbookViewId="0">
      <selection activeCell="O10" sqref="O10"/>
    </sheetView>
  </sheetViews>
  <sheetFormatPr defaultColWidth="9.140625" defaultRowHeight="12.75"/>
  <cols>
    <col min="1" max="1" width="16.42578125" customWidth="1"/>
    <col min="2" max="2" width="13.42578125" customWidth="1"/>
    <col min="3" max="3" width="10.5703125" customWidth="1"/>
    <col min="4" max="4" width="12.140625" customWidth="1"/>
    <col min="5" max="5" width="12.42578125" customWidth="1"/>
    <col min="6" max="6" width="10.140625" customWidth="1"/>
    <col min="7" max="7" width="15.5703125" customWidth="1"/>
    <col min="8" max="13" width="9.28515625" customWidth="1"/>
    <col min="14" max="256" width="11.42578125" customWidth="1"/>
  </cols>
  <sheetData>
    <row r="1" spans="1:38">
      <c r="A1" s="1153" t="s">
        <v>0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</row>
    <row r="2" spans="1:38">
      <c r="A2" s="1153" t="s">
        <v>1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</row>
    <row r="3" spans="1:38">
      <c r="A3" s="1153" t="s">
        <v>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</row>
    <row r="4" spans="1:38" ht="26.2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8" s="182" customFormat="1" ht="27" customHeight="1" thickBot="1">
      <c r="A5" s="1161" t="s">
        <v>119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3"/>
      <c r="N5" s="34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21.75" customHeight="1" thickBot="1">
      <c r="A6" s="1253" t="s">
        <v>72</v>
      </c>
      <c r="B6" s="1254"/>
      <c r="C6" s="1254"/>
      <c r="D6" s="1254"/>
      <c r="E6" s="1254"/>
      <c r="F6" s="1255"/>
      <c r="G6" s="1254" t="s">
        <v>73</v>
      </c>
      <c r="H6" s="1254"/>
      <c r="I6" s="1254"/>
      <c r="J6" s="1254"/>
      <c r="K6" s="1254"/>
      <c r="L6" s="1254"/>
      <c r="M6" s="1255"/>
    </row>
    <row r="7" spans="1:38" ht="40.5" customHeight="1" thickBot="1">
      <c r="A7" s="349" t="s">
        <v>74</v>
      </c>
      <c r="B7" s="1258" t="s">
        <v>45</v>
      </c>
      <c r="C7" s="1258"/>
      <c r="D7" s="1258"/>
      <c r="E7" s="1258"/>
      <c r="F7" s="1520" t="s">
        <v>75</v>
      </c>
      <c r="G7" s="1521"/>
      <c r="H7" s="1265" t="s">
        <v>120</v>
      </c>
      <c r="I7" s="1262"/>
      <c r="J7" s="1266" t="s">
        <v>77</v>
      </c>
      <c r="K7" s="1264"/>
      <c r="L7" s="1265" t="s">
        <v>263</v>
      </c>
      <c r="M7" s="1262"/>
    </row>
    <row r="8" spans="1:38" ht="30" customHeight="1" thickBot="1">
      <c r="A8" s="351" t="s">
        <v>78</v>
      </c>
      <c r="B8" s="1514"/>
      <c r="C8" s="1515"/>
      <c r="D8" s="1266" t="s">
        <v>79</v>
      </c>
      <c r="E8" s="1264"/>
      <c r="F8" s="1516"/>
      <c r="G8" s="1517"/>
      <c r="H8" s="1267" t="s">
        <v>80</v>
      </c>
      <c r="I8" s="1268"/>
      <c r="J8" s="1268"/>
      <c r="K8" s="1518" t="s">
        <v>264</v>
      </c>
      <c r="L8" s="1518"/>
      <c r="M8" s="1519"/>
    </row>
    <row r="9" spans="1:38" ht="39.950000000000003" customHeight="1" thickBot="1">
      <c r="A9" s="349" t="s">
        <v>82</v>
      </c>
      <c r="B9" s="1269" t="s">
        <v>265</v>
      </c>
      <c r="C9" s="1270"/>
      <c r="D9" s="1269"/>
      <c r="E9" s="1270"/>
      <c r="F9" s="1270"/>
      <c r="G9" s="1270"/>
      <c r="H9" s="1270"/>
      <c r="I9" s="1270"/>
      <c r="J9" s="1270"/>
      <c r="K9" s="1270"/>
      <c r="L9" s="1270"/>
      <c r="M9" s="1271"/>
    </row>
    <row r="10" spans="1:38" ht="97.5" customHeight="1" thickBot="1">
      <c r="A10" s="350" t="s">
        <v>84</v>
      </c>
      <c r="B10" s="373">
        <v>0.85</v>
      </c>
      <c r="C10" s="372" t="s">
        <v>85</v>
      </c>
      <c r="D10" s="374">
        <v>0.75</v>
      </c>
      <c r="E10" s="1272" t="s">
        <v>86</v>
      </c>
      <c r="F10" s="1272"/>
      <c r="G10" s="1272"/>
      <c r="H10" s="1273" t="s">
        <v>266</v>
      </c>
      <c r="I10" s="1273"/>
      <c r="J10" s="1273"/>
      <c r="K10" s="1273"/>
      <c r="L10" s="1273"/>
      <c r="M10" s="1274"/>
    </row>
    <row r="11" spans="1:38" ht="30" customHeight="1">
      <c r="A11" s="1275" t="s">
        <v>88</v>
      </c>
      <c r="B11" s="1511" t="s">
        <v>267</v>
      </c>
      <c r="C11" s="1512"/>
      <c r="D11" s="1511"/>
      <c r="E11" s="1512"/>
      <c r="F11" s="1512"/>
      <c r="G11" s="1512"/>
      <c r="H11" s="1512"/>
      <c r="I11" s="1512"/>
      <c r="J11" s="1512"/>
      <c r="K11" s="1512"/>
      <c r="L11" s="1512"/>
      <c r="M11" s="135"/>
      <c r="P11" s="5"/>
    </row>
    <row r="12" spans="1:38" ht="30" customHeight="1" thickBot="1">
      <c r="A12" s="1276"/>
      <c r="B12" s="1513">
        <v>3</v>
      </c>
      <c r="C12" s="1513"/>
      <c r="D12" s="1513"/>
      <c r="E12" s="1513"/>
      <c r="F12" s="1513"/>
      <c r="G12" s="1513"/>
      <c r="H12" s="1513"/>
      <c r="I12" s="1513"/>
      <c r="J12" s="1513"/>
      <c r="K12" s="1513"/>
      <c r="L12" s="1513"/>
      <c r="M12" s="136"/>
    </row>
    <row r="13" spans="1:38" ht="39.950000000000003" customHeight="1" thickBot="1">
      <c r="A13" s="349" t="s">
        <v>92</v>
      </c>
      <c r="B13" s="1503" t="s">
        <v>268</v>
      </c>
      <c r="C13" s="1504"/>
      <c r="D13" s="1504"/>
      <c r="E13" s="1504"/>
      <c r="F13" s="1504"/>
      <c r="G13" s="1504"/>
      <c r="H13" s="1504"/>
      <c r="I13" s="1504"/>
      <c r="J13" s="1504"/>
      <c r="K13" s="1504"/>
      <c r="L13" s="1504"/>
      <c r="M13" s="1505"/>
      <c r="P13" s="40"/>
    </row>
    <row r="14" spans="1:38" ht="39.950000000000003" customHeight="1" thickBot="1">
      <c r="A14" s="351" t="s">
        <v>94</v>
      </c>
      <c r="B14" s="1507" t="s">
        <v>269</v>
      </c>
      <c r="C14" s="1504"/>
      <c r="D14" s="1504"/>
      <c r="E14" s="1504"/>
      <c r="F14" s="1504"/>
      <c r="G14" s="1504"/>
      <c r="H14" s="1504"/>
      <c r="I14" s="1504"/>
      <c r="J14" s="1504"/>
      <c r="K14" s="1504"/>
      <c r="L14" s="1504"/>
      <c r="M14" s="1505"/>
    </row>
    <row r="15" spans="1:38" ht="39.950000000000003" customHeight="1" thickBot="1">
      <c r="A15" s="351" t="s">
        <v>96</v>
      </c>
      <c r="B15" s="1508" t="s">
        <v>270</v>
      </c>
      <c r="C15" s="1509"/>
      <c r="D15" s="1509"/>
      <c r="E15" s="1509"/>
      <c r="F15" s="1509"/>
      <c r="G15" s="1509"/>
      <c r="H15" s="1509"/>
      <c r="I15" s="1509"/>
      <c r="J15" s="1509"/>
      <c r="K15" s="1509"/>
      <c r="L15" s="1509"/>
      <c r="M15" s="1510"/>
    </row>
    <row r="16" spans="1:38" ht="39.950000000000003" customHeight="1">
      <c r="A16" s="1275" t="s">
        <v>98</v>
      </c>
      <c r="B16" s="1291" t="s">
        <v>18</v>
      </c>
      <c r="C16" s="1291"/>
      <c r="D16" s="1291"/>
      <c r="E16" s="1291"/>
      <c r="F16" s="1291"/>
      <c r="G16" s="1291"/>
      <c r="H16" s="1291"/>
      <c r="I16" s="1291"/>
      <c r="J16" s="1291"/>
      <c r="K16" s="1291"/>
      <c r="L16" s="1291"/>
      <c r="M16" s="1292"/>
    </row>
    <row r="17" spans="1:13" ht="39.950000000000003" customHeight="1" thickBot="1">
      <c r="A17" s="1276"/>
      <c r="B17" s="1293">
        <f>G26</f>
        <v>0</v>
      </c>
      <c r="C17" s="1293"/>
      <c r="D17" s="1293"/>
      <c r="E17" s="1293"/>
      <c r="F17" s="1293"/>
      <c r="G17" s="1293"/>
      <c r="H17" s="1293"/>
      <c r="I17" s="1293"/>
      <c r="J17" s="1293"/>
      <c r="K17" s="1293"/>
      <c r="L17" s="1293"/>
      <c r="M17" s="1294"/>
    </row>
    <row r="18" spans="1:13" ht="54" customHeight="1">
      <c r="A18" s="1295" t="s">
        <v>99</v>
      </c>
      <c r="B18" s="1297"/>
      <c r="C18" s="1297"/>
      <c r="D18" s="1297"/>
      <c r="E18" s="1297"/>
      <c r="F18" s="1297"/>
      <c r="G18" s="1297"/>
      <c r="H18" s="1297"/>
      <c r="I18" s="1297"/>
      <c r="J18" s="1297"/>
      <c r="K18" s="1297"/>
      <c r="L18" s="1297"/>
      <c r="M18" s="1298"/>
    </row>
    <row r="19" spans="1:13" ht="114.75" customHeight="1" thickBot="1">
      <c r="A19" s="1296"/>
      <c r="B19" s="1299"/>
      <c r="C19" s="1299"/>
      <c r="D19" s="1299"/>
      <c r="E19" s="1299"/>
      <c r="F19" s="1299"/>
      <c r="G19" s="1299"/>
      <c r="H19" s="1299"/>
      <c r="I19" s="1299"/>
      <c r="J19" s="1299"/>
      <c r="K19" s="1299"/>
      <c r="L19" s="1299"/>
      <c r="M19" s="1300"/>
    </row>
    <row r="20" spans="1:13" ht="30" customHeight="1" thickBot="1">
      <c r="A20" s="1301" t="s">
        <v>102</v>
      </c>
      <c r="B20" s="1302"/>
      <c r="C20" s="1302"/>
      <c r="D20" s="1302"/>
      <c r="E20" s="1302"/>
      <c r="F20" s="1302"/>
      <c r="G20" s="1302"/>
      <c r="H20" s="1302"/>
      <c r="I20" s="1302"/>
      <c r="J20" s="1302"/>
      <c r="K20" s="1302"/>
      <c r="L20" s="1302"/>
      <c r="M20" s="1303"/>
    </row>
    <row r="21" spans="1:13" ht="30" customHeight="1" thickBot="1">
      <c r="A21" s="137"/>
      <c r="B21" s="138"/>
      <c r="C21" s="2"/>
      <c r="D21" s="2"/>
      <c r="E21" s="2"/>
      <c r="F21" s="2"/>
      <c r="G21" s="2"/>
      <c r="H21" s="2"/>
      <c r="I21" s="2"/>
      <c r="J21" s="2"/>
      <c r="K21" s="2"/>
      <c r="L21" s="2"/>
      <c r="M21" s="139"/>
    </row>
    <row r="22" spans="1:13" ht="46.5" customHeight="1" thickBot="1">
      <c r="A22" s="957" t="s">
        <v>271</v>
      </c>
      <c r="B22" s="977" t="s">
        <v>272</v>
      </c>
      <c r="C22" s="957" t="s">
        <v>273</v>
      </c>
      <c r="D22" s="982" t="s">
        <v>274</v>
      </c>
      <c r="E22" s="957" t="s">
        <v>275</v>
      </c>
      <c r="F22" s="987" t="s">
        <v>118</v>
      </c>
      <c r="G22" s="967" t="s">
        <v>276</v>
      </c>
      <c r="M22" s="140"/>
    </row>
    <row r="23" spans="1:13" ht="30" customHeight="1" thickBot="1">
      <c r="A23" s="958" t="s">
        <v>277</v>
      </c>
      <c r="B23" s="978"/>
      <c r="C23" s="962"/>
      <c r="D23" s="983"/>
      <c r="E23" s="962"/>
      <c r="F23" s="988">
        <f>SUM(B23:E23)</f>
        <v>0</v>
      </c>
      <c r="G23" s="968">
        <f xml:space="preserve"> SUM(B23:E23)/400</f>
        <v>0</v>
      </c>
      <c r="M23" s="140"/>
    </row>
    <row r="24" spans="1:13" ht="30" customHeight="1" thickBot="1">
      <c r="A24" s="959" t="s">
        <v>278</v>
      </c>
      <c r="B24" s="979"/>
      <c r="C24" s="963"/>
      <c r="D24" s="984"/>
      <c r="E24" s="963"/>
      <c r="F24" s="989">
        <f>SUM(B24:E24)</f>
        <v>0</v>
      </c>
      <c r="G24" s="968">
        <f xml:space="preserve"> SUM(B24:E24)/400</f>
        <v>0</v>
      </c>
      <c r="M24" s="140"/>
    </row>
    <row r="25" spans="1:13" ht="30" customHeight="1" thickBot="1">
      <c r="A25" s="960" t="s">
        <v>279</v>
      </c>
      <c r="B25" s="980"/>
      <c r="C25" s="964"/>
      <c r="D25" s="985"/>
      <c r="E25" s="965"/>
      <c r="F25" s="990">
        <f>SUM(B25:E25)</f>
        <v>0</v>
      </c>
      <c r="G25" s="969">
        <f xml:space="preserve"> SUM(B25:E25)/400</f>
        <v>0</v>
      </c>
      <c r="M25" s="140"/>
    </row>
    <row r="26" spans="1:13" ht="30" customHeight="1" thickBot="1">
      <c r="A26" s="961" t="s">
        <v>280</v>
      </c>
      <c r="B26" s="981">
        <f>SUM(B23:B25)/3</f>
        <v>0</v>
      </c>
      <c r="C26" s="966">
        <f>SUM(C23:C25)/3</f>
        <v>0</v>
      </c>
      <c r="D26" s="986">
        <f>SUM(D23:D25)/3</f>
        <v>0</v>
      </c>
      <c r="E26" s="966">
        <f>SUM(E23:E25)/3</f>
        <v>0</v>
      </c>
      <c r="F26" s="991">
        <f>SUM(F23:F25)</f>
        <v>0</v>
      </c>
      <c r="G26" s="970">
        <f xml:space="preserve"> SUM(B26:E26)/400</f>
        <v>0</v>
      </c>
      <c r="M26" s="140"/>
    </row>
    <row r="27" spans="1:13" ht="30" customHeight="1">
      <c r="A27" s="141"/>
      <c r="B27" s="142"/>
      <c r="M27" s="140"/>
    </row>
    <row r="28" spans="1:13" ht="30" customHeight="1">
      <c r="A28" s="141"/>
      <c r="B28" s="143"/>
      <c r="H28" s="144"/>
      <c r="I28" s="144"/>
      <c r="J28" s="144"/>
      <c r="K28" s="144"/>
      <c r="L28" s="144"/>
      <c r="M28" s="145"/>
    </row>
    <row r="29" spans="1:13" ht="30" customHeight="1" thickBot="1">
      <c r="A29" s="1501" t="s">
        <v>281</v>
      </c>
      <c r="B29" s="1501"/>
      <c r="C29" s="1501"/>
      <c r="D29" s="1501"/>
      <c r="E29" s="1501"/>
      <c r="F29" s="1501"/>
      <c r="G29" s="1501"/>
      <c r="H29" s="1501"/>
      <c r="I29" s="1501"/>
      <c r="J29" s="1501"/>
      <c r="K29" s="1501"/>
      <c r="L29" s="1501"/>
      <c r="M29" s="1502"/>
    </row>
    <row r="30" spans="1:13" ht="30" customHeight="1" thickBot="1">
      <c r="A30" s="971" t="s">
        <v>84</v>
      </c>
      <c r="B30" s="972">
        <f>B10</f>
        <v>0.85</v>
      </c>
      <c r="C30" s="132"/>
      <c r="D30" s="132"/>
      <c r="E30" s="132"/>
      <c r="F30" s="132"/>
      <c r="M30" s="140"/>
    </row>
    <row r="31" spans="1:13" ht="30" customHeight="1" thickBot="1">
      <c r="A31" s="973" t="s">
        <v>85</v>
      </c>
      <c r="B31" s="974">
        <f>D10</f>
        <v>0.75</v>
      </c>
      <c r="C31" s="132"/>
      <c r="D31" s="132"/>
      <c r="E31" s="132"/>
      <c r="F31" s="132"/>
      <c r="M31" s="140"/>
    </row>
    <row r="32" spans="1:13" ht="30" customHeight="1" thickBot="1">
      <c r="A32" s="975" t="s">
        <v>115</v>
      </c>
      <c r="B32" s="976">
        <f>B17</f>
        <v>0</v>
      </c>
      <c r="C32" s="133"/>
      <c r="D32" s="134"/>
      <c r="E32" s="134"/>
      <c r="F32" s="134"/>
      <c r="M32" s="140"/>
    </row>
    <row r="33" spans="1:13" ht="30" customHeight="1">
      <c r="A33" s="134"/>
      <c r="B33" s="146"/>
      <c r="M33" s="140"/>
    </row>
    <row r="34" spans="1:13" ht="30" customHeight="1">
      <c r="M34" s="140"/>
    </row>
    <row r="35" spans="1:13" ht="30" customHeight="1">
      <c r="M35" s="140"/>
    </row>
    <row r="36" spans="1:13" ht="30" customHeight="1">
      <c r="M36" s="140"/>
    </row>
    <row r="37" spans="1:13" ht="30" customHeight="1">
      <c r="M37" s="140"/>
    </row>
    <row r="38" spans="1:13" ht="30" customHeight="1">
      <c r="M38" s="140"/>
    </row>
    <row r="39" spans="1:13" ht="30" customHeight="1">
      <c r="M39" s="140"/>
    </row>
    <row r="40" spans="1:13" ht="30" customHeight="1">
      <c r="M40" s="140"/>
    </row>
    <row r="41" spans="1:13" ht="30" customHeight="1">
      <c r="M41" s="140"/>
    </row>
    <row r="42" spans="1:13" ht="30" customHeight="1">
      <c r="M42" s="140"/>
    </row>
    <row r="43" spans="1:13" ht="30" customHeight="1">
      <c r="M43" s="140"/>
    </row>
    <row r="44" spans="1:13" ht="30" customHeight="1">
      <c r="M44" s="140"/>
    </row>
    <row r="45" spans="1:13">
      <c r="M45" s="140"/>
    </row>
    <row r="46" spans="1:13">
      <c r="M46" s="140"/>
    </row>
    <row r="47" spans="1:13" ht="29.25" customHeight="1">
      <c r="M47" s="140"/>
    </row>
    <row r="48" spans="1:13" ht="29.25" customHeight="1">
      <c r="M48" s="140"/>
    </row>
    <row r="49" spans="1:13">
      <c r="M49" s="140"/>
    </row>
    <row r="50" spans="1:13">
      <c r="M50" s="140"/>
    </row>
    <row r="51" spans="1:13">
      <c r="M51" s="140"/>
    </row>
    <row r="52" spans="1:13">
      <c r="M52" s="140"/>
    </row>
    <row r="53" spans="1:13">
      <c r="M53" s="140"/>
    </row>
    <row r="54" spans="1:13">
      <c r="M54" s="140"/>
    </row>
    <row r="55" spans="1:13">
      <c r="M55" s="140"/>
    </row>
    <row r="56" spans="1:13">
      <c r="M56" s="140"/>
    </row>
    <row r="57" spans="1:13">
      <c r="M57" s="140"/>
    </row>
    <row r="58" spans="1:13">
      <c r="M58" s="140"/>
    </row>
    <row r="59" spans="1:13">
      <c r="M59" s="140"/>
    </row>
    <row r="60" spans="1:13">
      <c r="M60" s="140"/>
    </row>
    <row r="61" spans="1:13">
      <c r="A61" s="3"/>
      <c r="M61" s="140"/>
    </row>
    <row r="62" spans="1:13">
      <c r="A62" s="3"/>
      <c r="M62" s="140"/>
    </row>
    <row r="63" spans="1:13">
      <c r="A63" s="3"/>
      <c r="M63" s="140"/>
    </row>
    <row r="64" spans="1:13">
      <c r="A64" s="3"/>
      <c r="M64" s="140"/>
    </row>
    <row r="65" spans="1:13">
      <c r="A65" s="3"/>
      <c r="M65" s="59"/>
    </row>
    <row r="66" spans="1:13">
      <c r="A66" s="3"/>
      <c r="M66" s="59"/>
    </row>
    <row r="67" spans="1:13">
      <c r="A67" s="3"/>
      <c r="M67" s="59"/>
    </row>
    <row r="68" spans="1:13">
      <c r="A68" s="3"/>
      <c r="M68" s="59"/>
    </row>
    <row r="69" spans="1:13" ht="13.5" thickBot="1">
      <c r="A69" s="13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131"/>
    </row>
    <row r="70" spans="1:13">
      <c r="A70" s="1506"/>
      <c r="B70" s="1506"/>
      <c r="C70" s="1506"/>
      <c r="D70" s="1506"/>
      <c r="E70" s="1506"/>
      <c r="F70" s="1506"/>
      <c r="G70" s="1506"/>
      <c r="H70" s="1506"/>
      <c r="I70" s="1506"/>
      <c r="J70" s="1506"/>
      <c r="K70" s="1506"/>
      <c r="L70" s="1506"/>
      <c r="M70" s="1506"/>
    </row>
  </sheetData>
  <mergeCells count="33">
    <mergeCell ref="A5:M5"/>
    <mergeCell ref="A1:M1"/>
    <mergeCell ref="A2:M2"/>
    <mergeCell ref="A3:M3"/>
    <mergeCell ref="A6:F6"/>
    <mergeCell ref="G6:M6"/>
    <mergeCell ref="H7:I7"/>
    <mergeCell ref="J7:K7"/>
    <mergeCell ref="L7:M7"/>
    <mergeCell ref="A11:A12"/>
    <mergeCell ref="B11:L11"/>
    <mergeCell ref="B12:L12"/>
    <mergeCell ref="B9:M9"/>
    <mergeCell ref="E10:G10"/>
    <mergeCell ref="H10:M10"/>
    <mergeCell ref="B8:C8"/>
    <mergeCell ref="D8:E8"/>
    <mergeCell ref="F8:G8"/>
    <mergeCell ref="H8:J8"/>
    <mergeCell ref="K8:M8"/>
    <mergeCell ref="B7:E7"/>
    <mergeCell ref="F7:G7"/>
    <mergeCell ref="A20:M20"/>
    <mergeCell ref="A29:M29"/>
    <mergeCell ref="B13:M13"/>
    <mergeCell ref="A70:M70"/>
    <mergeCell ref="B14:M14"/>
    <mergeCell ref="B15:M15"/>
    <mergeCell ref="A16:A17"/>
    <mergeCell ref="B16:M16"/>
    <mergeCell ref="B17:M17"/>
    <mergeCell ref="A18:A19"/>
    <mergeCell ref="B18:M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7"/>
  <sheetViews>
    <sheetView tabSelected="1" zoomScale="90" zoomScaleNormal="90" workbookViewId="0">
      <selection activeCell="B13" sqref="B13:M13"/>
    </sheetView>
  </sheetViews>
  <sheetFormatPr defaultColWidth="9.140625" defaultRowHeight="12.75"/>
  <cols>
    <col min="1" max="1" width="22.42578125" customWidth="1"/>
    <col min="2" max="3" width="9.28515625" customWidth="1"/>
    <col min="4" max="4" width="12" customWidth="1"/>
    <col min="5" max="5" width="12.5703125" customWidth="1"/>
    <col min="6" max="6" width="10.42578125" customWidth="1"/>
    <col min="7" max="7" width="11.5703125" customWidth="1"/>
    <col min="8" max="8" width="14.28515625" customWidth="1"/>
    <col min="9" max="11" width="9.28515625" customWidth="1"/>
    <col min="12" max="12" width="10.85546875" customWidth="1"/>
    <col min="13" max="13" width="10.5703125" customWidth="1"/>
    <col min="14" max="256" width="11.42578125" customWidth="1"/>
  </cols>
  <sheetData>
    <row r="1" spans="1:16">
      <c r="A1" s="1153" t="s">
        <v>0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</row>
    <row r="2" spans="1:16">
      <c r="A2" s="1153" t="s">
        <v>1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</row>
    <row r="3" spans="1:16">
      <c r="A3" s="1153" t="s">
        <v>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</row>
    <row r="4" spans="1:16" ht="30" customHeight="1" thickBot="1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6" ht="21.75" customHeight="1" thickBot="1">
      <c r="A5" s="1161" t="s">
        <v>119</v>
      </c>
      <c r="B5" s="1162"/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3"/>
      <c r="N5" s="343"/>
    </row>
    <row r="6" spans="1:16" ht="27.75" customHeight="1" thickBot="1">
      <c r="A6" s="1253" t="s">
        <v>72</v>
      </c>
      <c r="B6" s="1254"/>
      <c r="C6" s="1254"/>
      <c r="D6" s="1254"/>
      <c r="E6" s="1254"/>
      <c r="F6" s="1255"/>
      <c r="G6" s="1254" t="s">
        <v>73</v>
      </c>
      <c r="H6" s="1254"/>
      <c r="I6" s="1254"/>
      <c r="J6" s="1254"/>
      <c r="K6" s="1254"/>
      <c r="L6" s="1254"/>
      <c r="M6" s="1254"/>
    </row>
    <row r="7" spans="1:16" ht="36" customHeight="1" thickBot="1">
      <c r="A7" s="349" t="s">
        <v>74</v>
      </c>
      <c r="B7" s="1258" t="s">
        <v>282</v>
      </c>
      <c r="C7" s="1258"/>
      <c r="D7" s="1258"/>
      <c r="E7" s="1258"/>
      <c r="F7" s="1520" t="s">
        <v>75</v>
      </c>
      <c r="G7" s="1521"/>
      <c r="H7" s="1265" t="s">
        <v>120</v>
      </c>
      <c r="I7" s="1262"/>
      <c r="J7" s="1266" t="s">
        <v>77</v>
      </c>
      <c r="K7" s="1263"/>
      <c r="L7" s="1261" t="s">
        <v>192</v>
      </c>
      <c r="M7" s="1262"/>
    </row>
    <row r="8" spans="1:16" ht="26.25" customHeight="1" thickBot="1">
      <c r="A8" s="351" t="s">
        <v>78</v>
      </c>
      <c r="B8" s="1522"/>
      <c r="C8" s="1139"/>
      <c r="D8" s="1140" t="s">
        <v>79</v>
      </c>
      <c r="E8" s="1141"/>
      <c r="F8" s="1142"/>
      <c r="G8" s="1143"/>
      <c r="H8" s="1267" t="s">
        <v>80</v>
      </c>
      <c r="I8" s="1268"/>
      <c r="J8" s="1268"/>
      <c r="K8" s="1518" t="s">
        <v>283</v>
      </c>
      <c r="L8" s="1518"/>
      <c r="M8" s="1519"/>
    </row>
    <row r="9" spans="1:16" ht="42" customHeight="1" thickBot="1">
      <c r="A9" s="349" t="s">
        <v>82</v>
      </c>
      <c r="B9" s="1269" t="s">
        <v>284</v>
      </c>
      <c r="C9" s="1270"/>
      <c r="D9" s="1269"/>
      <c r="E9" s="1270"/>
      <c r="F9" s="1270"/>
      <c r="G9" s="1270"/>
      <c r="H9" s="1270"/>
      <c r="I9" s="1270"/>
      <c r="J9" s="1270"/>
      <c r="K9" s="1270"/>
      <c r="L9" s="1270"/>
      <c r="M9" s="1271"/>
    </row>
    <row r="10" spans="1:16" ht="43.5" customHeight="1" thickBot="1">
      <c r="A10" s="350" t="s">
        <v>84</v>
      </c>
      <c r="B10" s="373">
        <v>0.9</v>
      </c>
      <c r="C10" s="372" t="s">
        <v>85</v>
      </c>
      <c r="D10" s="374">
        <v>0.85</v>
      </c>
      <c r="E10" s="1272" t="s">
        <v>86</v>
      </c>
      <c r="F10" s="1272"/>
      <c r="G10" s="1272"/>
      <c r="H10" s="1273" t="s">
        <v>285</v>
      </c>
      <c r="I10" s="1273"/>
      <c r="J10" s="1273"/>
      <c r="K10" s="1273"/>
      <c r="L10" s="1273"/>
      <c r="M10" s="1274"/>
    </row>
    <row r="11" spans="1:16" ht="14.25">
      <c r="A11" s="1275" t="s">
        <v>88</v>
      </c>
      <c r="B11" s="1523" t="s">
        <v>286</v>
      </c>
      <c r="C11" s="1512" t="s">
        <v>287</v>
      </c>
      <c r="D11" s="1511"/>
      <c r="E11" s="1512"/>
      <c r="F11" s="1512"/>
      <c r="G11" s="1512"/>
      <c r="H11" s="1525" t="s">
        <v>288</v>
      </c>
      <c r="I11" s="67"/>
      <c r="J11" s="67"/>
      <c r="K11" s="67"/>
      <c r="L11" s="67"/>
      <c r="M11" s="68"/>
      <c r="P11" s="5"/>
    </row>
    <row r="12" spans="1:16" ht="15" thickBot="1">
      <c r="A12" s="1276"/>
      <c r="B12" s="1524"/>
      <c r="C12" s="1513" t="s">
        <v>289</v>
      </c>
      <c r="D12" s="1513"/>
      <c r="E12" s="1513"/>
      <c r="F12" s="1513"/>
      <c r="G12" s="1513"/>
      <c r="H12" s="1526"/>
      <c r="I12" s="69"/>
      <c r="J12" s="69"/>
      <c r="K12" s="69"/>
      <c r="L12" s="69"/>
      <c r="M12" s="70"/>
    </row>
    <row r="13" spans="1:16" ht="25.5" customHeight="1" thickBot="1">
      <c r="A13" s="349" t="s">
        <v>92</v>
      </c>
      <c r="B13" s="1537" t="s">
        <v>54</v>
      </c>
      <c r="C13" s="1538"/>
      <c r="D13" s="1538"/>
      <c r="E13" s="1538"/>
      <c r="F13" s="1538"/>
      <c r="G13" s="1538"/>
      <c r="H13" s="1538"/>
      <c r="I13" s="1538"/>
      <c r="J13" s="1538"/>
      <c r="K13" s="1538"/>
      <c r="L13" s="1538"/>
      <c r="M13" s="1539"/>
      <c r="P13" s="71"/>
    </row>
    <row r="14" spans="1:16" ht="26.25" thickBot="1">
      <c r="A14" s="351" t="s">
        <v>94</v>
      </c>
      <c r="B14" s="1285" t="s">
        <v>95</v>
      </c>
      <c r="C14" s="1286"/>
      <c r="D14" s="1286"/>
      <c r="E14" s="1286"/>
      <c r="F14" s="1286"/>
      <c r="G14" s="1286"/>
      <c r="H14" s="1286"/>
      <c r="I14" s="1286"/>
      <c r="J14" s="1286"/>
      <c r="K14" s="1286"/>
      <c r="L14" s="1286"/>
      <c r="M14" s="1287"/>
    </row>
    <row r="15" spans="1:16" ht="56.25" customHeight="1" thickBot="1">
      <c r="A15" s="351" t="s">
        <v>96</v>
      </c>
      <c r="B15" s="1540" t="s">
        <v>290</v>
      </c>
      <c r="C15" s="1540"/>
      <c r="D15" s="1540"/>
      <c r="E15" s="1540"/>
      <c r="F15" s="1540"/>
      <c r="G15" s="1540"/>
      <c r="H15" s="1540"/>
      <c r="I15" s="1540"/>
      <c r="J15" s="1540"/>
      <c r="K15" s="1540"/>
      <c r="L15" s="1540"/>
      <c r="M15" s="1541"/>
    </row>
    <row r="16" spans="1:16" ht="26.25" customHeight="1">
      <c r="A16" s="1275" t="s">
        <v>98</v>
      </c>
      <c r="B16" s="1291" t="s">
        <v>126</v>
      </c>
      <c r="C16" s="1291"/>
      <c r="D16" s="1291"/>
      <c r="E16" s="1291"/>
      <c r="F16" s="1291"/>
      <c r="G16" s="1291"/>
      <c r="H16" s="1291"/>
      <c r="I16" s="1291"/>
      <c r="J16" s="1291"/>
      <c r="K16" s="1291"/>
      <c r="L16" s="1291"/>
      <c r="M16" s="1292"/>
    </row>
    <row r="17" spans="1:17" ht="46.5" customHeight="1" thickBot="1">
      <c r="A17" s="1276"/>
      <c r="B17" s="1542">
        <f>B116</f>
        <v>1</v>
      </c>
      <c r="C17" s="1542"/>
      <c r="D17" s="1542"/>
      <c r="E17" s="1542"/>
      <c r="F17" s="1542"/>
      <c r="G17" s="1542"/>
      <c r="H17" s="1542"/>
      <c r="I17" s="1542"/>
      <c r="J17" s="1542"/>
      <c r="K17" s="1542"/>
      <c r="L17" s="1542"/>
      <c r="M17" s="1543"/>
    </row>
    <row r="18" spans="1:17" ht="54" customHeight="1">
      <c r="A18" s="1527" t="s">
        <v>99</v>
      </c>
      <c r="B18" s="1544" t="s">
        <v>291</v>
      </c>
      <c r="C18" s="1545"/>
      <c r="D18" s="1548"/>
      <c r="E18" s="1549"/>
      <c r="F18" s="1549"/>
      <c r="G18" s="1549"/>
      <c r="H18" s="1549"/>
      <c r="I18" s="1549"/>
      <c r="J18" s="1549"/>
      <c r="K18" s="1549"/>
      <c r="L18" s="1549"/>
      <c r="M18" s="1550"/>
    </row>
    <row r="19" spans="1:17" ht="35.25" customHeight="1" thickBot="1">
      <c r="A19" s="1528"/>
      <c r="B19" s="1546" t="s">
        <v>292</v>
      </c>
      <c r="C19" s="1547"/>
      <c r="D19" s="1546"/>
      <c r="E19" s="1551"/>
      <c r="F19" s="1551"/>
      <c r="G19" s="1551"/>
      <c r="H19" s="1551"/>
      <c r="I19" s="1551"/>
      <c r="J19" s="1551"/>
      <c r="K19" s="1551"/>
      <c r="L19" s="1551"/>
      <c r="M19" s="1547"/>
    </row>
    <row r="20" spans="1:17" ht="13.5" thickBot="1">
      <c r="A20" s="1301" t="s">
        <v>102</v>
      </c>
      <c r="B20" s="1529"/>
      <c r="C20" s="1529"/>
      <c r="D20" s="1529"/>
      <c r="E20" s="1529"/>
      <c r="F20" s="1529"/>
      <c r="G20" s="1529"/>
      <c r="H20" s="1529"/>
      <c r="I20" s="1529"/>
      <c r="J20" s="1529"/>
      <c r="K20" s="1529"/>
      <c r="L20" s="1529"/>
      <c r="M20" s="1530"/>
    </row>
    <row r="21" spans="1:17" ht="13.5" thickBot="1">
      <c r="A21" s="1531" t="s">
        <v>293</v>
      </c>
      <c r="B21" s="1532"/>
      <c r="C21" s="1532"/>
      <c r="D21" s="1532"/>
      <c r="E21" s="1532"/>
      <c r="F21" s="1532"/>
      <c r="G21" s="1532"/>
      <c r="H21" s="1532"/>
      <c r="I21" s="1533"/>
      <c r="J21" s="1534" t="s">
        <v>294</v>
      </c>
      <c r="K21" s="1535"/>
      <c r="L21" s="1535"/>
      <c r="M21" s="1536"/>
      <c r="N21" s="1552" t="s">
        <v>295</v>
      </c>
      <c r="O21" s="1553"/>
      <c r="P21" s="1553"/>
      <c r="Q21" s="1554"/>
    </row>
    <row r="22" spans="1:17" ht="45.75" thickBot="1">
      <c r="A22" s="1074" t="s">
        <v>296</v>
      </c>
      <c r="B22" s="1075" t="s">
        <v>297</v>
      </c>
      <c r="C22" s="1076" t="s">
        <v>298</v>
      </c>
      <c r="D22" s="1076" t="s">
        <v>299</v>
      </c>
      <c r="E22" s="1076" t="s">
        <v>300</v>
      </c>
      <c r="F22" s="1077" t="s">
        <v>301</v>
      </c>
      <c r="G22" s="1074" t="s">
        <v>302</v>
      </c>
      <c r="H22" s="1075" t="s">
        <v>303</v>
      </c>
      <c r="I22" s="1077" t="s">
        <v>304</v>
      </c>
      <c r="J22" s="1078" t="s">
        <v>8</v>
      </c>
      <c r="K22" s="1079" t="s">
        <v>305</v>
      </c>
      <c r="L22" s="1080" t="s">
        <v>306</v>
      </c>
      <c r="M22" s="1080" t="s">
        <v>305</v>
      </c>
      <c r="N22" s="1078" t="s">
        <v>8</v>
      </c>
      <c r="O22" s="1079" t="s">
        <v>305</v>
      </c>
      <c r="P22" s="1080" t="s">
        <v>306</v>
      </c>
      <c r="Q22" s="1080" t="s">
        <v>307</v>
      </c>
    </row>
    <row r="23" spans="1:17" ht="23.25" thickBot="1">
      <c r="A23" s="1081" t="s">
        <v>308</v>
      </c>
      <c r="B23" s="1555">
        <v>4</v>
      </c>
      <c r="C23" s="1558">
        <v>1</v>
      </c>
      <c r="D23" s="83"/>
      <c r="E23" s="1559">
        <v>4</v>
      </c>
      <c r="F23" s="83"/>
      <c r="G23" s="83"/>
      <c r="H23" s="992"/>
      <c r="I23" s="993"/>
      <c r="J23" s="72"/>
      <c r="K23" s="73"/>
      <c r="L23" s="74"/>
      <c r="M23" s="75"/>
      <c r="N23" s="76"/>
      <c r="O23" s="73"/>
      <c r="P23" s="74"/>
      <c r="Q23" s="75"/>
    </row>
    <row r="24" spans="1:17" ht="34.5" thickBot="1">
      <c r="A24" s="1073" t="s">
        <v>309</v>
      </c>
      <c r="B24" s="1556"/>
      <c r="C24" s="1558"/>
      <c r="D24" s="354" t="s">
        <v>310</v>
      </c>
      <c r="E24" s="1560"/>
      <c r="F24" s="354"/>
      <c r="G24" s="354"/>
      <c r="H24" s="90"/>
      <c r="I24" s="89"/>
      <c r="J24" s="77"/>
      <c r="K24" s="78"/>
      <c r="L24" s="79"/>
      <c r="M24" s="80"/>
      <c r="N24" s="81"/>
      <c r="O24" s="78"/>
      <c r="P24" s="79"/>
      <c r="Q24" s="80"/>
    </row>
    <row r="25" spans="1:17" ht="34.5" thickBot="1">
      <c r="A25" s="1072" t="s">
        <v>311</v>
      </c>
      <c r="B25" s="1556"/>
      <c r="C25" s="1558"/>
      <c r="D25" s="354" t="s">
        <v>312</v>
      </c>
      <c r="E25" s="1560"/>
      <c r="F25" s="354" t="s">
        <v>313</v>
      </c>
      <c r="G25" s="354">
        <v>2</v>
      </c>
      <c r="H25" s="90"/>
      <c r="I25" s="89"/>
      <c r="J25" s="77"/>
      <c r="K25" s="78"/>
      <c r="L25" s="79"/>
      <c r="M25" s="80"/>
      <c r="N25" s="81"/>
      <c r="O25" s="78"/>
      <c r="P25" s="79"/>
      <c r="Q25" s="80"/>
    </row>
    <row r="26" spans="1:17" ht="51" customHeight="1" thickBot="1">
      <c r="A26" s="1073" t="s">
        <v>314</v>
      </c>
      <c r="B26" s="1556"/>
      <c r="C26" s="1558"/>
      <c r="D26" s="354">
        <v>4.3</v>
      </c>
      <c r="E26" s="1560"/>
      <c r="F26" s="354" t="s">
        <v>315</v>
      </c>
      <c r="G26" s="354">
        <v>3</v>
      </c>
      <c r="H26" s="90"/>
      <c r="I26" s="89"/>
      <c r="J26" s="77"/>
      <c r="K26" s="78"/>
      <c r="L26" s="79"/>
      <c r="M26" s="80"/>
      <c r="N26" s="82"/>
      <c r="O26" s="78"/>
      <c r="P26" s="79"/>
      <c r="Q26" s="80"/>
    </row>
    <row r="27" spans="1:17" ht="22.5">
      <c r="A27" s="1562" t="s">
        <v>316</v>
      </c>
      <c r="B27" s="1556"/>
      <c r="C27" s="1558"/>
      <c r="D27" s="1564">
        <v>4.4000000000000004</v>
      </c>
      <c r="E27" s="1560"/>
      <c r="F27" s="354" t="s">
        <v>317</v>
      </c>
      <c r="G27" s="1564">
        <v>2</v>
      </c>
      <c r="H27" s="354" t="s">
        <v>318</v>
      </c>
      <c r="I27" s="89">
        <v>8</v>
      </c>
      <c r="J27" s="77"/>
      <c r="K27" s="78"/>
      <c r="L27" s="79"/>
      <c r="M27" s="80"/>
      <c r="N27" s="82"/>
      <c r="O27" s="78"/>
      <c r="P27" s="79"/>
      <c r="Q27" s="80"/>
    </row>
    <row r="28" spans="1:17" ht="21" customHeight="1" thickBot="1">
      <c r="A28" s="1563"/>
      <c r="B28" s="1557"/>
      <c r="C28" s="1558"/>
      <c r="D28" s="1561"/>
      <c r="E28" s="1561"/>
      <c r="F28" s="354" t="s">
        <v>319</v>
      </c>
      <c r="G28" s="1565"/>
      <c r="H28" s="354" t="s">
        <v>313</v>
      </c>
      <c r="I28" s="89">
        <v>2</v>
      </c>
      <c r="J28" s="77"/>
      <c r="K28" s="78"/>
      <c r="L28" s="250"/>
      <c r="M28" s="80"/>
      <c r="N28" s="81"/>
      <c r="O28" s="78"/>
      <c r="P28" s="251"/>
      <c r="Q28" s="80"/>
    </row>
    <row r="29" spans="1:17" ht="24.75" customHeight="1" thickBot="1">
      <c r="A29" s="1071" t="s">
        <v>320</v>
      </c>
      <c r="B29" s="1566">
        <v>5</v>
      </c>
      <c r="C29" s="1569">
        <v>1</v>
      </c>
      <c r="D29" s="994"/>
      <c r="E29" s="1571">
        <v>3</v>
      </c>
      <c r="F29" s="995"/>
      <c r="G29" s="996"/>
      <c r="H29" s="996"/>
      <c r="I29" s="996"/>
      <c r="J29" s="77"/>
      <c r="K29" s="78"/>
      <c r="L29" s="84"/>
      <c r="M29" s="85"/>
      <c r="N29" s="86"/>
      <c r="O29" s="78"/>
      <c r="P29" s="84"/>
      <c r="Q29" s="85"/>
    </row>
    <row r="30" spans="1:17" ht="22.5" customHeight="1" thickBot="1">
      <c r="A30" s="1069" t="s">
        <v>321</v>
      </c>
      <c r="B30" s="1567"/>
      <c r="C30" s="1570"/>
      <c r="D30" s="997" t="s">
        <v>322</v>
      </c>
      <c r="E30" s="1572"/>
      <c r="F30" s="998"/>
      <c r="G30" s="998"/>
      <c r="H30" s="998"/>
      <c r="I30" s="998"/>
      <c r="J30" s="87"/>
      <c r="K30" s="88"/>
      <c r="L30" s="84"/>
      <c r="M30" s="85"/>
      <c r="N30" s="86"/>
      <c r="O30" s="88"/>
      <c r="P30" s="84"/>
      <c r="Q30" s="85"/>
    </row>
    <row r="31" spans="1:17" ht="33.75" customHeight="1" thickBot="1">
      <c r="A31" s="1068" t="s">
        <v>323</v>
      </c>
      <c r="B31" s="1567"/>
      <c r="C31" s="1570"/>
      <c r="D31" s="999"/>
      <c r="E31" s="1572"/>
      <c r="F31" s="997" t="s">
        <v>324</v>
      </c>
      <c r="G31" s="1574">
        <v>2</v>
      </c>
      <c r="H31" s="997" t="s">
        <v>325</v>
      </c>
      <c r="I31" s="1000">
        <v>10</v>
      </c>
      <c r="J31" s="87"/>
      <c r="K31" s="88"/>
      <c r="L31" s="84"/>
      <c r="M31" s="85"/>
      <c r="N31" s="86"/>
      <c r="O31" s="88"/>
      <c r="P31" s="84"/>
      <c r="Q31" s="85"/>
    </row>
    <row r="32" spans="1:17" ht="16.5" thickBot="1">
      <c r="A32" s="1069" t="s">
        <v>326</v>
      </c>
      <c r="B32" s="1567"/>
      <c r="C32" s="1570"/>
      <c r="D32" s="1001"/>
      <c r="E32" s="1572"/>
      <c r="F32" s="1002" t="s">
        <v>327</v>
      </c>
      <c r="G32" s="1569"/>
      <c r="H32" s="1002" t="s">
        <v>328</v>
      </c>
      <c r="I32" s="1003">
        <v>3</v>
      </c>
      <c r="J32" s="87"/>
      <c r="K32" s="88"/>
      <c r="L32" s="84"/>
      <c r="M32" s="85"/>
      <c r="N32" s="86"/>
      <c r="O32" s="88"/>
      <c r="P32" s="84"/>
      <c r="Q32" s="85"/>
    </row>
    <row r="33" spans="1:17" ht="16.5" thickBot="1">
      <c r="A33" s="1068" t="s">
        <v>329</v>
      </c>
      <c r="B33" s="1567"/>
      <c r="C33" s="1570"/>
      <c r="D33" s="1004">
        <v>5.2</v>
      </c>
      <c r="E33" s="1572"/>
      <c r="F33" s="1575"/>
      <c r="G33" s="1576"/>
      <c r="H33" s="1576"/>
      <c r="I33" s="1576"/>
      <c r="J33" s="87"/>
      <c r="K33" s="88"/>
      <c r="L33" s="84"/>
      <c r="M33" s="85"/>
      <c r="N33" s="86"/>
      <c r="O33" s="88"/>
      <c r="P33" s="84"/>
      <c r="Q33" s="85"/>
    </row>
    <row r="34" spans="1:17" ht="23.25" thickBot="1">
      <c r="A34" s="1069" t="s">
        <v>330</v>
      </c>
      <c r="B34" s="1567"/>
      <c r="C34" s="1570"/>
      <c r="D34" s="1005"/>
      <c r="E34" s="1572"/>
      <c r="F34" s="1004" t="s">
        <v>331</v>
      </c>
      <c r="G34" s="1574">
        <v>2</v>
      </c>
      <c r="H34" s="1002" t="s">
        <v>332</v>
      </c>
      <c r="I34" s="1003">
        <v>4</v>
      </c>
      <c r="J34" s="87"/>
      <c r="K34" s="88"/>
      <c r="L34" s="84"/>
      <c r="M34" s="85"/>
      <c r="N34" s="86"/>
      <c r="O34" s="88"/>
      <c r="P34" s="84"/>
      <c r="Q34" s="85"/>
    </row>
    <row r="35" spans="1:17" ht="23.25" thickBot="1">
      <c r="A35" s="1068" t="s">
        <v>333</v>
      </c>
      <c r="B35" s="1567"/>
      <c r="C35" s="1570"/>
      <c r="D35" s="1006"/>
      <c r="E35" s="1572"/>
      <c r="F35" s="1002" t="s">
        <v>334</v>
      </c>
      <c r="G35" s="1569"/>
      <c r="H35" s="1002" t="s">
        <v>328</v>
      </c>
      <c r="I35" s="1003">
        <v>3</v>
      </c>
      <c r="J35" s="87"/>
      <c r="K35" s="88"/>
      <c r="L35" s="84"/>
      <c r="M35" s="85"/>
      <c r="N35" s="86"/>
      <c r="O35" s="88"/>
      <c r="P35" s="84"/>
      <c r="Q35" s="85"/>
    </row>
    <row r="36" spans="1:17" ht="34.5" thickBot="1">
      <c r="A36" s="1070" t="s">
        <v>335</v>
      </c>
      <c r="B36" s="1568"/>
      <c r="C36" s="1570"/>
      <c r="D36" s="1002">
        <v>5.3</v>
      </c>
      <c r="E36" s="1573"/>
      <c r="F36" s="1002" t="s">
        <v>336</v>
      </c>
      <c r="G36" s="997">
        <v>5</v>
      </c>
      <c r="H36" s="1007"/>
      <c r="I36" s="1003"/>
      <c r="J36" s="87"/>
      <c r="K36" s="88"/>
      <c r="L36" s="84"/>
      <c r="M36" s="85"/>
      <c r="N36" s="86"/>
      <c r="O36" s="88"/>
      <c r="P36" s="84"/>
      <c r="Q36" s="85"/>
    </row>
    <row r="37" spans="1:17" ht="27" customHeight="1" thickBot="1">
      <c r="A37" s="1067" t="s">
        <v>337</v>
      </c>
      <c r="B37" s="1599">
        <v>6</v>
      </c>
      <c r="C37" s="1602">
        <v>1</v>
      </c>
      <c r="D37" s="1008"/>
      <c r="E37" s="1602">
        <v>3</v>
      </c>
      <c r="F37" s="1605"/>
      <c r="G37" s="1606"/>
      <c r="H37" s="1606"/>
      <c r="I37" s="1606"/>
      <c r="J37" s="87"/>
      <c r="K37" s="88"/>
      <c r="L37" s="84"/>
      <c r="M37" s="85"/>
      <c r="N37" s="86"/>
      <c r="O37" s="88"/>
      <c r="P37" s="84"/>
      <c r="Q37" s="85"/>
    </row>
    <row r="38" spans="1:17" ht="22.5" customHeight="1">
      <c r="A38" s="1577" t="s">
        <v>338</v>
      </c>
      <c r="B38" s="1600"/>
      <c r="C38" s="1603"/>
      <c r="D38" s="1579" t="s">
        <v>339</v>
      </c>
      <c r="E38" s="1603"/>
      <c r="F38" s="1607"/>
      <c r="G38" s="1608"/>
      <c r="H38" s="1608"/>
      <c r="I38" s="1608"/>
      <c r="J38" s="87"/>
      <c r="K38" s="88"/>
      <c r="L38" s="84"/>
      <c r="M38" s="85"/>
      <c r="N38" s="86"/>
      <c r="O38" s="88"/>
      <c r="P38" s="84"/>
      <c r="Q38" s="85"/>
    </row>
    <row r="39" spans="1:17" ht="15.75">
      <c r="A39" s="1577"/>
      <c r="B39" s="1600"/>
      <c r="C39" s="1603"/>
      <c r="D39" s="1580"/>
      <c r="E39" s="1603"/>
      <c r="F39" s="1009" t="s">
        <v>340</v>
      </c>
      <c r="G39" s="1582">
        <v>2</v>
      </c>
      <c r="H39" s="1009" t="s">
        <v>332</v>
      </c>
      <c r="I39" s="1010">
        <v>4</v>
      </c>
      <c r="J39" s="87"/>
      <c r="K39" s="88"/>
      <c r="L39" s="91"/>
      <c r="M39" s="85"/>
      <c r="N39" s="82"/>
      <c r="O39" s="88"/>
      <c r="P39" s="91"/>
      <c r="Q39" s="85"/>
    </row>
    <row r="40" spans="1:17" ht="15.75">
      <c r="A40" s="1578"/>
      <c r="B40" s="1600"/>
      <c r="C40" s="1603"/>
      <c r="D40" s="1581"/>
      <c r="E40" s="1603"/>
      <c r="F40" s="1009" t="s">
        <v>341</v>
      </c>
      <c r="G40" s="1583"/>
      <c r="H40" s="1009" t="s">
        <v>313</v>
      </c>
      <c r="I40" s="1010">
        <v>2</v>
      </c>
      <c r="J40" s="87"/>
      <c r="K40" s="88"/>
      <c r="L40" s="84"/>
      <c r="M40" s="85"/>
      <c r="N40" s="86"/>
      <c r="O40" s="88"/>
      <c r="P40" s="84"/>
      <c r="Q40" s="85"/>
    </row>
    <row r="41" spans="1:17" ht="45" customHeight="1">
      <c r="A41" s="1584" t="s">
        <v>342</v>
      </c>
      <c r="B41" s="1600"/>
      <c r="C41" s="1603"/>
      <c r="D41" s="1579">
        <v>6.2</v>
      </c>
      <c r="E41" s="1603"/>
      <c r="F41" s="1587"/>
      <c r="G41" s="1588"/>
      <c r="H41" s="1588"/>
      <c r="I41" s="1588"/>
      <c r="J41" s="87"/>
      <c r="K41" s="88"/>
      <c r="L41" s="84"/>
      <c r="M41" s="85"/>
      <c r="N41" s="86"/>
      <c r="O41" s="88"/>
      <c r="P41" s="84"/>
      <c r="Q41" s="85"/>
    </row>
    <row r="42" spans="1:17" ht="22.5">
      <c r="A42" s="1577"/>
      <c r="B42" s="1600"/>
      <c r="C42" s="1603"/>
      <c r="D42" s="1580"/>
      <c r="E42" s="1603"/>
      <c r="F42" s="1009" t="s">
        <v>343</v>
      </c>
      <c r="G42" s="1612">
        <v>2</v>
      </c>
      <c r="H42" s="1009" t="s">
        <v>344</v>
      </c>
      <c r="I42" s="1010">
        <v>7</v>
      </c>
      <c r="J42" s="87"/>
      <c r="K42" s="88"/>
      <c r="L42" s="84"/>
      <c r="M42" s="85"/>
      <c r="N42" s="86"/>
      <c r="O42" s="88"/>
      <c r="P42" s="84"/>
      <c r="Q42" s="85"/>
    </row>
    <row r="43" spans="1:17" ht="37.5" customHeight="1" thickBot="1">
      <c r="A43" s="1585"/>
      <c r="B43" s="1600"/>
      <c r="C43" s="1603"/>
      <c r="D43" s="1586"/>
      <c r="E43" s="1603"/>
      <c r="F43" s="1011" t="s">
        <v>345</v>
      </c>
      <c r="G43" s="1612"/>
      <c r="H43" s="1009" t="s">
        <v>336</v>
      </c>
      <c r="I43" s="1012">
        <v>5</v>
      </c>
      <c r="J43" s="87"/>
      <c r="K43" s="88"/>
      <c r="L43" s="84"/>
      <c r="M43" s="85"/>
      <c r="N43" s="86"/>
      <c r="O43" s="79"/>
      <c r="P43" s="84"/>
      <c r="Q43" s="85"/>
    </row>
    <row r="44" spans="1:17" ht="37.5" customHeight="1" thickBot="1">
      <c r="A44" s="1066" t="s">
        <v>346</v>
      </c>
      <c r="B44" s="1601"/>
      <c r="C44" s="1604"/>
      <c r="D44" s="1013">
        <v>6.3</v>
      </c>
      <c r="E44" s="1604"/>
      <c r="F44" s="1009" t="s">
        <v>332</v>
      </c>
      <c r="G44" s="1013">
        <v>4</v>
      </c>
      <c r="H44" s="1014"/>
      <c r="I44" s="1015"/>
      <c r="J44" s="87"/>
      <c r="K44" s="88"/>
      <c r="L44" s="84"/>
      <c r="M44" s="85"/>
      <c r="N44" s="86"/>
      <c r="O44" s="79"/>
      <c r="P44" s="84"/>
      <c r="Q44" s="85"/>
    </row>
    <row r="45" spans="1:17" ht="27" customHeight="1" thickBot="1">
      <c r="A45" s="1065" t="s">
        <v>347</v>
      </c>
      <c r="B45" s="1613">
        <v>7</v>
      </c>
      <c r="C45" s="1616">
        <v>1</v>
      </c>
      <c r="D45" s="1016"/>
      <c r="E45" s="1017"/>
      <c r="F45" s="1016"/>
      <c r="G45" s="1018"/>
      <c r="H45" s="1617"/>
      <c r="I45" s="1589"/>
      <c r="J45" s="87"/>
      <c r="K45" s="88"/>
      <c r="L45" s="84"/>
      <c r="M45" s="85"/>
      <c r="N45" s="86"/>
      <c r="O45" s="73"/>
      <c r="P45" s="84"/>
      <c r="Q45" s="85"/>
    </row>
    <row r="46" spans="1:17" ht="16.5" thickBot="1">
      <c r="A46" s="1063" t="s">
        <v>15</v>
      </c>
      <c r="B46" s="1614"/>
      <c r="C46" s="1594"/>
      <c r="D46" s="1591" t="s">
        <v>348</v>
      </c>
      <c r="E46" s="1594">
        <v>5</v>
      </c>
      <c r="F46" s="1595" t="s">
        <v>349</v>
      </c>
      <c r="G46" s="1597">
        <v>6</v>
      </c>
      <c r="H46" s="1618"/>
      <c r="I46" s="1590"/>
      <c r="J46" s="77"/>
      <c r="K46" s="78"/>
      <c r="L46" s="84"/>
      <c r="M46" s="85"/>
      <c r="N46" s="81"/>
      <c r="O46" s="78"/>
      <c r="P46" s="84"/>
      <c r="Q46" s="85"/>
    </row>
    <row r="47" spans="1:17" ht="16.5" thickBot="1">
      <c r="A47" s="1064" t="s">
        <v>323</v>
      </c>
      <c r="B47" s="1614"/>
      <c r="C47" s="1594"/>
      <c r="D47" s="1592"/>
      <c r="E47" s="1594"/>
      <c r="F47" s="1596"/>
      <c r="G47" s="1597"/>
      <c r="H47" s="1019" t="s">
        <v>350</v>
      </c>
      <c r="I47" s="1020">
        <v>2</v>
      </c>
      <c r="J47" s="87"/>
      <c r="K47" s="88"/>
      <c r="L47" s="84"/>
      <c r="M47" s="85"/>
      <c r="N47" s="86"/>
      <c r="O47" s="78"/>
      <c r="P47" s="84"/>
      <c r="Q47" s="85"/>
    </row>
    <row r="48" spans="1:17" ht="16.5" thickBot="1">
      <c r="A48" s="1063" t="s">
        <v>351</v>
      </c>
      <c r="B48" s="1614"/>
      <c r="C48" s="1594"/>
      <c r="D48" s="1592"/>
      <c r="E48" s="1594"/>
      <c r="F48" s="1021" t="s">
        <v>352</v>
      </c>
      <c r="G48" s="1597"/>
      <c r="H48" s="1019"/>
      <c r="I48" s="1020"/>
      <c r="J48" s="77"/>
      <c r="K48" s="78"/>
      <c r="L48" s="84"/>
      <c r="M48" s="85"/>
      <c r="N48" s="81"/>
      <c r="O48" s="78"/>
      <c r="P48" s="84"/>
      <c r="Q48" s="85"/>
    </row>
    <row r="49" spans="1:17" ht="16.5" thickBot="1">
      <c r="A49" s="1064" t="s">
        <v>353</v>
      </c>
      <c r="B49" s="1614"/>
      <c r="C49" s="1594"/>
      <c r="D49" s="1592"/>
      <c r="E49" s="1594"/>
      <c r="F49" s="1021" t="s">
        <v>354</v>
      </c>
      <c r="G49" s="1597"/>
      <c r="H49" s="1019" t="s">
        <v>355</v>
      </c>
      <c r="I49" s="1020">
        <v>4</v>
      </c>
      <c r="J49" s="87"/>
      <c r="K49" s="88"/>
      <c r="L49" s="84"/>
      <c r="M49" s="85"/>
      <c r="N49" s="86"/>
      <c r="O49" s="78"/>
      <c r="P49" s="84"/>
      <c r="Q49" s="85"/>
    </row>
    <row r="50" spans="1:17" ht="23.25" thickBot="1">
      <c r="A50" s="1063" t="s">
        <v>356</v>
      </c>
      <c r="B50" s="1614"/>
      <c r="C50" s="1594"/>
      <c r="D50" s="1592"/>
      <c r="E50" s="1594"/>
      <c r="F50" s="1021" t="s">
        <v>357</v>
      </c>
      <c r="G50" s="1597"/>
      <c r="H50" s="1019" t="s">
        <v>358</v>
      </c>
      <c r="I50" s="1020">
        <v>3</v>
      </c>
      <c r="J50" s="87"/>
      <c r="K50" s="88"/>
      <c r="L50" s="84"/>
      <c r="M50" s="85"/>
      <c r="N50" s="82"/>
      <c r="O50" s="78"/>
      <c r="P50" s="84"/>
      <c r="Q50" s="85"/>
    </row>
    <row r="51" spans="1:17" ht="15.75">
      <c r="A51" s="1609" t="s">
        <v>359</v>
      </c>
      <c r="B51" s="1614"/>
      <c r="C51" s="1594"/>
      <c r="D51" s="1592"/>
      <c r="E51" s="1594"/>
      <c r="F51" s="1611" t="s">
        <v>360</v>
      </c>
      <c r="G51" s="1597"/>
      <c r="H51" s="1019" t="s">
        <v>361</v>
      </c>
      <c r="I51" s="1020">
        <v>2</v>
      </c>
      <c r="J51" s="87"/>
      <c r="K51" s="88"/>
      <c r="L51" s="84"/>
      <c r="M51" s="85"/>
      <c r="N51" s="86"/>
      <c r="O51" s="78"/>
      <c r="P51" s="84"/>
      <c r="Q51" s="85"/>
    </row>
    <row r="52" spans="1:17" ht="16.5" thickBot="1">
      <c r="A52" s="1609"/>
      <c r="B52" s="1614"/>
      <c r="C52" s="1594"/>
      <c r="D52" s="1592"/>
      <c r="E52" s="1594"/>
      <c r="F52" s="1598"/>
      <c r="G52" s="1597"/>
      <c r="H52" s="1019" t="s">
        <v>362</v>
      </c>
      <c r="I52" s="1020">
        <v>3</v>
      </c>
      <c r="J52" s="87"/>
      <c r="K52" s="88"/>
      <c r="L52" s="84"/>
      <c r="M52" s="85"/>
      <c r="N52" s="86"/>
      <c r="O52" s="88"/>
      <c r="P52" s="84"/>
      <c r="Q52" s="85"/>
    </row>
    <row r="53" spans="1:17" ht="23.25" thickBot="1">
      <c r="A53" s="1063" t="s">
        <v>363</v>
      </c>
      <c r="B53" s="1614"/>
      <c r="C53" s="1594"/>
      <c r="D53" s="1593"/>
      <c r="E53" s="1594"/>
      <c r="F53" s="1021" t="s">
        <v>364</v>
      </c>
      <c r="G53" s="1598"/>
      <c r="H53" s="1019" t="s">
        <v>350</v>
      </c>
      <c r="I53" s="1020">
        <v>2</v>
      </c>
      <c r="J53" s="87"/>
      <c r="K53" s="88"/>
      <c r="L53" s="84"/>
      <c r="M53" s="85"/>
      <c r="N53" s="86"/>
      <c r="O53" s="88"/>
      <c r="P53" s="84"/>
      <c r="Q53" s="85"/>
    </row>
    <row r="54" spans="1:17" ht="16.5" thickBot="1">
      <c r="A54" s="1064" t="s">
        <v>365</v>
      </c>
      <c r="B54" s="1614"/>
      <c r="C54" s="1594"/>
      <c r="D54" s="1021">
        <v>7.2</v>
      </c>
      <c r="E54" s="1594"/>
      <c r="F54" s="1019" t="s">
        <v>355</v>
      </c>
      <c r="G54" s="1611">
        <v>13</v>
      </c>
      <c r="H54" s="1019"/>
      <c r="I54" s="1020"/>
      <c r="J54" s="87"/>
      <c r="K54" s="88"/>
      <c r="L54" s="84"/>
      <c r="M54" s="85"/>
      <c r="N54" s="86"/>
      <c r="O54" s="88"/>
      <c r="P54" s="84"/>
      <c r="Q54" s="85"/>
    </row>
    <row r="55" spans="1:17" ht="16.5" thickBot="1">
      <c r="A55" s="1063" t="s">
        <v>366</v>
      </c>
      <c r="B55" s="1614"/>
      <c r="C55" s="1594"/>
      <c r="D55" s="1021">
        <v>7.3</v>
      </c>
      <c r="E55" s="1594"/>
      <c r="F55" s="1019" t="s">
        <v>355</v>
      </c>
      <c r="G55" s="1597"/>
      <c r="H55" s="1019"/>
      <c r="I55" s="1020"/>
      <c r="J55" s="87"/>
      <c r="K55" s="88"/>
      <c r="L55" s="84"/>
      <c r="M55" s="85"/>
      <c r="N55" s="86"/>
      <c r="O55" s="88"/>
      <c r="P55" s="84"/>
      <c r="Q55" s="85"/>
    </row>
    <row r="56" spans="1:17" ht="16.5" thickBot="1">
      <c r="A56" s="1064" t="s">
        <v>367</v>
      </c>
      <c r="B56" s="1614"/>
      <c r="C56" s="1594"/>
      <c r="D56" s="1021">
        <v>7.4</v>
      </c>
      <c r="E56" s="1594"/>
      <c r="F56" s="1019" t="s">
        <v>368</v>
      </c>
      <c r="G56" s="1598"/>
      <c r="H56" s="1019"/>
      <c r="I56" s="1020"/>
      <c r="J56" s="87"/>
      <c r="K56" s="88"/>
      <c r="L56" s="84"/>
      <c r="M56" s="85"/>
      <c r="N56" s="86"/>
      <c r="O56" s="88"/>
      <c r="P56" s="84"/>
      <c r="Q56" s="85"/>
    </row>
    <row r="57" spans="1:17" ht="23.25" thickBot="1">
      <c r="A57" s="1063" t="s">
        <v>369</v>
      </c>
      <c r="B57" s="1614"/>
      <c r="C57" s="1594"/>
      <c r="D57" s="1591">
        <v>7.5</v>
      </c>
      <c r="E57" s="1594"/>
      <c r="F57" s="1021"/>
      <c r="G57" s="1022"/>
      <c r="H57" s="1019"/>
      <c r="I57" s="1020"/>
      <c r="J57" s="87"/>
      <c r="K57" s="88"/>
      <c r="L57" s="84"/>
      <c r="M57" s="85"/>
      <c r="N57" s="86"/>
      <c r="O57" s="88"/>
      <c r="P57" s="84"/>
      <c r="Q57" s="85"/>
    </row>
    <row r="58" spans="1:17" ht="16.5" thickBot="1">
      <c r="A58" s="1064" t="s">
        <v>323</v>
      </c>
      <c r="B58" s="1614"/>
      <c r="C58" s="1594"/>
      <c r="D58" s="1592"/>
      <c r="E58" s="1594"/>
      <c r="F58" s="1021" t="s">
        <v>370</v>
      </c>
      <c r="G58" s="1597">
        <v>3</v>
      </c>
      <c r="H58" s="1019" t="s">
        <v>350</v>
      </c>
      <c r="I58" s="1020">
        <v>2</v>
      </c>
      <c r="J58" s="87"/>
      <c r="K58" s="88"/>
      <c r="L58" s="84"/>
      <c r="M58" s="85"/>
      <c r="N58" s="86"/>
      <c r="O58" s="88"/>
      <c r="P58" s="84"/>
      <c r="Q58" s="85"/>
    </row>
    <row r="59" spans="1:17" ht="16.5" thickBot="1">
      <c r="A59" s="1063" t="s">
        <v>371</v>
      </c>
      <c r="B59" s="1614"/>
      <c r="C59" s="1594"/>
      <c r="D59" s="1592"/>
      <c r="E59" s="1594"/>
      <c r="F59" s="1021" t="s">
        <v>372</v>
      </c>
      <c r="G59" s="1597"/>
      <c r="H59" s="1019" t="s">
        <v>358</v>
      </c>
      <c r="I59" s="1020">
        <v>3</v>
      </c>
      <c r="J59" s="87"/>
      <c r="K59" s="88"/>
      <c r="L59" s="84"/>
      <c r="M59" s="85"/>
      <c r="N59" s="86"/>
      <c r="O59" s="88"/>
      <c r="P59" s="84"/>
      <c r="Q59" s="85"/>
    </row>
    <row r="60" spans="1:17" ht="33.75" customHeight="1">
      <c r="A60" s="1609" t="s">
        <v>373</v>
      </c>
      <c r="B60" s="1614"/>
      <c r="C60" s="1594"/>
      <c r="D60" s="1592"/>
      <c r="E60" s="1594"/>
      <c r="F60" s="1611" t="s">
        <v>374</v>
      </c>
      <c r="G60" s="1597"/>
      <c r="H60" s="1019" t="s">
        <v>375</v>
      </c>
      <c r="I60" s="1020">
        <v>2</v>
      </c>
      <c r="J60" s="87"/>
      <c r="K60" s="88"/>
      <c r="L60" s="84"/>
      <c r="M60" s="85"/>
      <c r="N60" s="86"/>
      <c r="O60" s="88"/>
      <c r="P60" s="84"/>
      <c r="Q60" s="85"/>
    </row>
    <row r="61" spans="1:17" ht="16.5" thickBot="1">
      <c r="A61" s="1610"/>
      <c r="B61" s="1615"/>
      <c r="C61" s="1594"/>
      <c r="D61" s="1628"/>
      <c r="E61" s="1594"/>
      <c r="F61" s="1598"/>
      <c r="G61" s="1629"/>
      <c r="H61" s="1019" t="s">
        <v>376</v>
      </c>
      <c r="I61" s="1020">
        <v>4</v>
      </c>
      <c r="J61" s="87"/>
      <c r="K61" s="88"/>
      <c r="L61" s="84"/>
      <c r="M61" s="85"/>
      <c r="N61" s="86"/>
      <c r="O61" s="88"/>
      <c r="P61" s="84"/>
      <c r="Q61" s="85"/>
    </row>
    <row r="62" spans="1:17" ht="29.25" customHeight="1" thickBot="1">
      <c r="A62" s="1062" t="s">
        <v>377</v>
      </c>
      <c r="B62" s="1637">
        <v>8</v>
      </c>
      <c r="C62" s="1639">
        <v>1</v>
      </c>
      <c r="D62" s="1023"/>
      <c r="E62" s="1024"/>
      <c r="F62" s="1024"/>
      <c r="G62" s="1024"/>
      <c r="H62" s="1025"/>
      <c r="I62" s="1026"/>
      <c r="J62" s="87"/>
      <c r="K62" s="88"/>
      <c r="L62" s="84"/>
      <c r="M62" s="85"/>
      <c r="N62" s="86"/>
      <c r="O62" s="84"/>
      <c r="P62" s="84"/>
      <c r="Q62" s="85"/>
    </row>
    <row r="63" spans="1:17" ht="23.25" thickBot="1">
      <c r="A63" s="1060" t="s">
        <v>378</v>
      </c>
      <c r="B63" s="1638"/>
      <c r="C63" s="1640"/>
      <c r="D63" s="1027" t="s">
        <v>379</v>
      </c>
      <c r="E63" s="1632">
        <v>7</v>
      </c>
      <c r="F63" s="1028" t="s">
        <v>368</v>
      </c>
      <c r="G63" s="1029">
        <v>5</v>
      </c>
      <c r="H63" s="1028"/>
      <c r="I63" s="1030"/>
      <c r="J63" s="87"/>
      <c r="K63" s="88"/>
      <c r="L63" s="84"/>
      <c r="M63" s="85"/>
      <c r="N63" s="86"/>
      <c r="O63" s="84"/>
      <c r="P63" s="84"/>
      <c r="Q63" s="85"/>
    </row>
    <row r="64" spans="1:17" ht="23.25" thickBot="1">
      <c r="A64" s="1060" t="s">
        <v>380</v>
      </c>
      <c r="B64" s="1638"/>
      <c r="C64" s="1640"/>
      <c r="D64" s="1619">
        <v>8.1999999999999993</v>
      </c>
      <c r="E64" s="1633"/>
      <c r="F64" s="1622"/>
      <c r="G64" s="1623"/>
      <c r="H64" s="1623"/>
      <c r="I64" s="1623"/>
      <c r="J64" s="87"/>
      <c r="K64" s="88"/>
      <c r="L64" s="84"/>
      <c r="M64" s="85"/>
      <c r="N64" s="86"/>
      <c r="O64" s="84"/>
      <c r="P64" s="84"/>
      <c r="Q64" s="85"/>
    </row>
    <row r="65" spans="1:17" ht="29.25" customHeight="1" thickBot="1">
      <c r="A65" s="1060" t="s">
        <v>381</v>
      </c>
      <c r="B65" s="1638"/>
      <c r="C65" s="1640"/>
      <c r="D65" s="1620"/>
      <c r="E65" s="1633"/>
      <c r="F65" s="1029" t="s">
        <v>382</v>
      </c>
      <c r="G65" s="1624">
        <v>4</v>
      </c>
      <c r="H65" s="1027" t="s">
        <v>336</v>
      </c>
      <c r="I65" s="1030">
        <v>5</v>
      </c>
      <c r="J65" s="87"/>
      <c r="K65" s="88"/>
      <c r="L65" s="84"/>
      <c r="M65" s="85"/>
      <c r="N65" s="86"/>
      <c r="O65" s="84"/>
      <c r="P65" s="84"/>
      <c r="Q65" s="85"/>
    </row>
    <row r="66" spans="1:17" ht="34.5" thickBot="1">
      <c r="A66" s="1060" t="s">
        <v>383</v>
      </c>
      <c r="B66" s="1638"/>
      <c r="C66" s="1640"/>
      <c r="D66" s="1620"/>
      <c r="E66" s="1633"/>
      <c r="F66" s="1029" t="s">
        <v>384</v>
      </c>
      <c r="G66" s="1625"/>
      <c r="H66" s="1028" t="s">
        <v>350</v>
      </c>
      <c r="I66" s="1030">
        <v>2</v>
      </c>
      <c r="J66" s="87"/>
      <c r="K66" s="88"/>
      <c r="L66" s="84"/>
      <c r="M66" s="85"/>
      <c r="N66" s="86"/>
      <c r="O66" s="84"/>
      <c r="P66" s="84"/>
      <c r="Q66" s="85"/>
    </row>
    <row r="67" spans="1:17" ht="33.75" customHeight="1">
      <c r="A67" s="1630" t="s">
        <v>385</v>
      </c>
      <c r="B67" s="1638"/>
      <c r="C67" s="1640"/>
      <c r="D67" s="1620"/>
      <c r="E67" s="1633"/>
      <c r="F67" s="1624" t="s">
        <v>386</v>
      </c>
      <c r="G67" s="1625"/>
      <c r="H67" s="1031" t="s">
        <v>387</v>
      </c>
      <c r="I67" s="1030">
        <v>5</v>
      </c>
      <c r="J67" s="87"/>
      <c r="K67" s="88"/>
      <c r="L67" s="84"/>
      <c r="M67" s="85"/>
      <c r="N67" s="86"/>
      <c r="O67" s="84"/>
      <c r="P67" s="84"/>
      <c r="Q67" s="85"/>
    </row>
    <row r="68" spans="1:17" ht="16.5" thickBot="1">
      <c r="A68" s="1631"/>
      <c r="B68" s="1638"/>
      <c r="C68" s="1640"/>
      <c r="D68" s="1620"/>
      <c r="E68" s="1633"/>
      <c r="F68" s="1626"/>
      <c r="G68" s="1625"/>
      <c r="H68" s="1028" t="s">
        <v>388</v>
      </c>
      <c r="I68" s="1030">
        <v>2</v>
      </c>
      <c r="J68" s="87"/>
      <c r="K68" s="88"/>
      <c r="L68" s="84"/>
      <c r="M68" s="85"/>
      <c r="N68" s="86"/>
      <c r="O68" s="84"/>
      <c r="P68" s="84"/>
      <c r="Q68" s="85"/>
    </row>
    <row r="69" spans="1:17" ht="23.25" thickBot="1">
      <c r="A69" s="1060" t="s">
        <v>389</v>
      </c>
      <c r="B69" s="1638"/>
      <c r="C69" s="1640"/>
      <c r="D69" s="1621"/>
      <c r="E69" s="1633"/>
      <c r="F69" s="1029" t="s">
        <v>390</v>
      </c>
      <c r="G69" s="1626"/>
      <c r="H69" s="1028"/>
      <c r="I69" s="1030"/>
      <c r="J69" s="87"/>
      <c r="K69" s="88"/>
      <c r="L69" s="84"/>
      <c r="M69" s="85"/>
      <c r="N69" s="86"/>
      <c r="O69" s="84"/>
      <c r="P69" s="84"/>
      <c r="Q69" s="85"/>
    </row>
    <row r="70" spans="1:17" ht="34.5" thickBot="1">
      <c r="A70" s="1060" t="s">
        <v>391</v>
      </c>
      <c r="B70" s="1638"/>
      <c r="C70" s="1640"/>
      <c r="D70" s="1632">
        <v>8.3000000000000007</v>
      </c>
      <c r="E70" s="1633"/>
      <c r="F70" s="1635"/>
      <c r="G70" s="1636"/>
      <c r="H70" s="1636"/>
      <c r="I70" s="1636"/>
      <c r="J70" s="87"/>
      <c r="K70" s="88"/>
      <c r="L70" s="84"/>
      <c r="M70" s="85"/>
      <c r="N70" s="86"/>
      <c r="O70" s="84"/>
      <c r="P70" s="84"/>
      <c r="Q70" s="85"/>
    </row>
    <row r="71" spans="1:17" ht="16.5" thickBot="1">
      <c r="A71" s="1060" t="s">
        <v>323</v>
      </c>
      <c r="B71" s="1638"/>
      <c r="C71" s="1640"/>
      <c r="D71" s="1633"/>
      <c r="E71" s="1633"/>
      <c r="F71" s="1029" t="s">
        <v>392</v>
      </c>
      <c r="G71" s="1624">
        <v>6</v>
      </c>
      <c r="H71" s="1028"/>
      <c r="I71" s="1030"/>
      <c r="J71" s="87"/>
      <c r="K71" s="88"/>
      <c r="L71" s="92"/>
      <c r="M71" s="85"/>
      <c r="N71" s="93"/>
      <c r="O71" s="94"/>
      <c r="P71" s="92"/>
      <c r="Q71" s="85"/>
    </row>
    <row r="72" spans="1:17" ht="23.25" thickBot="1">
      <c r="A72" s="1060" t="s">
        <v>393</v>
      </c>
      <c r="B72" s="1638"/>
      <c r="C72" s="1640"/>
      <c r="D72" s="1633"/>
      <c r="E72" s="1633"/>
      <c r="F72" s="1029" t="s">
        <v>394</v>
      </c>
      <c r="G72" s="1625"/>
      <c r="H72" s="1031" t="s">
        <v>395</v>
      </c>
      <c r="I72" s="1030">
        <v>10</v>
      </c>
      <c r="J72" s="87"/>
      <c r="K72" s="88"/>
      <c r="L72" s="95"/>
      <c r="M72" s="96"/>
      <c r="N72" s="93"/>
      <c r="O72" s="97"/>
      <c r="P72" s="84"/>
      <c r="Q72" s="85"/>
    </row>
    <row r="73" spans="1:17" ht="31.5" customHeight="1" thickBot="1">
      <c r="A73" s="1060" t="s">
        <v>396</v>
      </c>
      <c r="B73" s="1638"/>
      <c r="C73" s="1640"/>
      <c r="D73" s="1633"/>
      <c r="E73" s="1633"/>
      <c r="F73" s="1029" t="s">
        <v>397</v>
      </c>
      <c r="G73" s="1625"/>
      <c r="H73" s="1031" t="s">
        <v>398</v>
      </c>
      <c r="I73" s="1030">
        <v>5</v>
      </c>
      <c r="J73" s="87"/>
      <c r="K73" s="78"/>
      <c r="L73" s="98"/>
      <c r="M73" s="99"/>
      <c r="N73" s="100"/>
      <c r="O73" s="101"/>
      <c r="P73" s="92"/>
      <c r="Q73" s="85"/>
    </row>
    <row r="74" spans="1:17" ht="31.5" customHeight="1" thickBot="1">
      <c r="A74" s="1060" t="s">
        <v>399</v>
      </c>
      <c r="B74" s="1638"/>
      <c r="C74" s="1632"/>
      <c r="D74" s="1633"/>
      <c r="E74" s="1633"/>
      <c r="F74" s="1032" t="s">
        <v>400</v>
      </c>
      <c r="G74" s="1625"/>
      <c r="H74" s="1031" t="s">
        <v>401</v>
      </c>
      <c r="I74" s="1033">
        <v>6</v>
      </c>
      <c r="J74" s="102"/>
      <c r="K74" s="103"/>
      <c r="L74" s="104"/>
      <c r="M74" s="105"/>
      <c r="N74" s="106"/>
      <c r="O74" s="107"/>
      <c r="P74" s="104"/>
      <c r="Q74" s="105"/>
    </row>
    <row r="75" spans="1:17" ht="31.5" customHeight="1" thickBot="1">
      <c r="A75" s="1060" t="s">
        <v>402</v>
      </c>
      <c r="B75" s="1638"/>
      <c r="C75" s="1632"/>
      <c r="D75" s="1633"/>
      <c r="E75" s="1633"/>
      <c r="F75" s="1032" t="s">
        <v>403</v>
      </c>
      <c r="G75" s="1625"/>
      <c r="H75" s="1031" t="s">
        <v>404</v>
      </c>
      <c r="I75" s="1033">
        <v>4</v>
      </c>
      <c r="J75" s="102"/>
      <c r="K75" s="103"/>
      <c r="L75" s="104"/>
      <c r="M75" s="105"/>
      <c r="N75" s="106"/>
      <c r="O75" s="107"/>
      <c r="P75" s="104"/>
      <c r="Q75" s="105"/>
    </row>
    <row r="76" spans="1:17" ht="31.5" customHeight="1" thickBot="1">
      <c r="A76" s="1061" t="s">
        <v>405</v>
      </c>
      <c r="B76" s="1638"/>
      <c r="C76" s="1632"/>
      <c r="D76" s="1634"/>
      <c r="E76" s="1633"/>
      <c r="F76" s="1032" t="s">
        <v>406</v>
      </c>
      <c r="G76" s="1626"/>
      <c r="H76" s="1031" t="s">
        <v>404</v>
      </c>
      <c r="I76" s="1033">
        <v>4</v>
      </c>
      <c r="J76" s="102"/>
      <c r="K76" s="103"/>
      <c r="L76" s="104"/>
      <c r="M76" s="105"/>
      <c r="N76" s="106"/>
      <c r="O76" s="107"/>
      <c r="P76" s="104"/>
      <c r="Q76" s="105"/>
    </row>
    <row r="77" spans="1:17" ht="74.25" customHeight="1" thickBot="1">
      <c r="A77" s="1060" t="s">
        <v>407</v>
      </c>
      <c r="B77" s="1638"/>
      <c r="C77" s="1632"/>
      <c r="D77" s="1624">
        <v>8.4</v>
      </c>
      <c r="E77" s="1633"/>
      <c r="F77" s="1032"/>
      <c r="G77" s="1034"/>
      <c r="H77" s="1035"/>
      <c r="I77" s="1033"/>
      <c r="J77" s="102"/>
      <c r="K77" s="103"/>
      <c r="L77" s="104"/>
      <c r="M77" s="105"/>
      <c r="N77" s="106"/>
      <c r="O77" s="107"/>
      <c r="P77" s="104"/>
      <c r="Q77" s="105"/>
    </row>
    <row r="78" spans="1:17" ht="31.5" customHeight="1" thickBot="1">
      <c r="A78" s="1061" t="s">
        <v>323</v>
      </c>
      <c r="B78" s="1638"/>
      <c r="C78" s="1632"/>
      <c r="D78" s="1625"/>
      <c r="E78" s="1633"/>
      <c r="F78" s="1032" t="s">
        <v>408</v>
      </c>
      <c r="G78" s="1627">
        <v>3</v>
      </c>
      <c r="H78" s="1031" t="s">
        <v>409</v>
      </c>
      <c r="I78" s="1033">
        <v>3</v>
      </c>
      <c r="J78" s="102"/>
      <c r="K78" s="103"/>
      <c r="L78" s="104"/>
      <c r="M78" s="105"/>
      <c r="N78" s="106"/>
      <c r="O78" s="107"/>
      <c r="P78" s="104"/>
      <c r="Q78" s="105"/>
    </row>
    <row r="79" spans="1:17" ht="31.5" customHeight="1" thickBot="1">
      <c r="A79" s="1060" t="s">
        <v>410</v>
      </c>
      <c r="B79" s="1638"/>
      <c r="C79" s="1632"/>
      <c r="D79" s="1625"/>
      <c r="E79" s="1633"/>
      <c r="F79" s="1032" t="s">
        <v>411</v>
      </c>
      <c r="G79" s="1627"/>
      <c r="H79" s="1031" t="s">
        <v>404</v>
      </c>
      <c r="I79" s="1033">
        <v>4</v>
      </c>
      <c r="J79" s="102"/>
      <c r="K79" s="103"/>
      <c r="L79" s="104"/>
      <c r="M79" s="105"/>
      <c r="N79" s="106"/>
      <c r="O79" s="107"/>
      <c r="P79" s="104"/>
      <c r="Q79" s="105"/>
    </row>
    <row r="80" spans="1:17" ht="31.5" customHeight="1" thickBot="1">
      <c r="A80" s="1061" t="s">
        <v>412</v>
      </c>
      <c r="B80" s="1638"/>
      <c r="C80" s="1632"/>
      <c r="D80" s="1626"/>
      <c r="E80" s="1633"/>
      <c r="F80" s="1032" t="s">
        <v>413</v>
      </c>
      <c r="G80" s="1627"/>
      <c r="H80" s="1031" t="s">
        <v>401</v>
      </c>
      <c r="I80" s="1033">
        <v>6</v>
      </c>
      <c r="J80" s="102"/>
      <c r="K80" s="103"/>
      <c r="L80" s="104"/>
      <c r="M80" s="105"/>
      <c r="N80" s="106"/>
      <c r="O80" s="107"/>
      <c r="P80" s="104"/>
      <c r="Q80" s="105"/>
    </row>
    <row r="81" spans="1:17" ht="45.75" customHeight="1" thickBot="1">
      <c r="A81" s="1060" t="s">
        <v>414</v>
      </c>
      <c r="B81" s="1638"/>
      <c r="C81" s="1632"/>
      <c r="D81" s="1624">
        <v>8.5</v>
      </c>
      <c r="E81" s="1633"/>
      <c r="F81" s="1032"/>
      <c r="G81" s="1034"/>
      <c r="H81" s="1035"/>
      <c r="I81" s="1033"/>
      <c r="J81" s="102"/>
      <c r="K81" s="103"/>
      <c r="L81" s="104"/>
      <c r="M81" s="105"/>
      <c r="N81" s="106"/>
      <c r="O81" s="107"/>
      <c r="P81" s="104"/>
      <c r="Q81" s="105"/>
    </row>
    <row r="82" spans="1:17" ht="31.5" customHeight="1" thickBot="1">
      <c r="A82" s="1061" t="s">
        <v>415</v>
      </c>
      <c r="B82" s="1638"/>
      <c r="C82" s="1632"/>
      <c r="D82" s="1625"/>
      <c r="E82" s="1633"/>
      <c r="F82" s="1032" t="s">
        <v>416</v>
      </c>
      <c r="G82" s="1627">
        <v>6</v>
      </c>
      <c r="H82" s="1031" t="s">
        <v>417</v>
      </c>
      <c r="I82" s="1033">
        <v>8</v>
      </c>
      <c r="J82" s="102"/>
      <c r="K82" s="103"/>
      <c r="L82" s="104"/>
      <c r="M82" s="105"/>
      <c r="N82" s="106"/>
      <c r="O82" s="107"/>
      <c r="P82" s="104"/>
      <c r="Q82" s="105"/>
    </row>
    <row r="83" spans="1:17" ht="31.5" customHeight="1" thickBot="1">
      <c r="A83" s="1060" t="s">
        <v>418</v>
      </c>
      <c r="B83" s="1638"/>
      <c r="C83" s="1632"/>
      <c r="D83" s="1625"/>
      <c r="E83" s="1633"/>
      <c r="F83" s="1032" t="s">
        <v>419</v>
      </c>
      <c r="G83" s="1627"/>
      <c r="H83" s="1035"/>
      <c r="I83" s="1033"/>
      <c r="J83" s="102"/>
      <c r="K83" s="103"/>
      <c r="L83" s="104"/>
      <c r="M83" s="105"/>
      <c r="N83" s="106"/>
      <c r="O83" s="107"/>
      <c r="P83" s="104"/>
      <c r="Q83" s="105"/>
    </row>
    <row r="84" spans="1:17" ht="31.5" customHeight="1" thickBot="1">
      <c r="A84" s="1061" t="s">
        <v>420</v>
      </c>
      <c r="B84" s="1638"/>
      <c r="C84" s="1632"/>
      <c r="D84" s="1625"/>
      <c r="E84" s="1633"/>
      <c r="F84" s="1032" t="s">
        <v>421</v>
      </c>
      <c r="G84" s="1627"/>
      <c r="H84" s="1035"/>
      <c r="I84" s="1033"/>
      <c r="J84" s="102"/>
      <c r="K84" s="103"/>
      <c r="L84" s="104"/>
      <c r="M84" s="105"/>
      <c r="N84" s="106"/>
      <c r="O84" s="107"/>
      <c r="P84" s="104"/>
      <c r="Q84" s="105"/>
    </row>
    <row r="85" spans="1:17" ht="31.5" customHeight="1" thickBot="1">
      <c r="A85" s="1060" t="s">
        <v>422</v>
      </c>
      <c r="B85" s="1638"/>
      <c r="C85" s="1632"/>
      <c r="D85" s="1625"/>
      <c r="E85" s="1633"/>
      <c r="F85" s="1032" t="s">
        <v>423</v>
      </c>
      <c r="G85" s="1627"/>
      <c r="H85" s="1035"/>
      <c r="I85" s="1033"/>
      <c r="J85" s="102"/>
      <c r="K85" s="103"/>
      <c r="L85" s="104"/>
      <c r="M85" s="105"/>
      <c r="N85" s="106"/>
      <c r="O85" s="107"/>
      <c r="P85" s="104"/>
      <c r="Q85" s="105"/>
    </row>
    <row r="86" spans="1:17" ht="45" customHeight="1" thickBot="1">
      <c r="A86" s="1061" t="s">
        <v>424</v>
      </c>
      <c r="B86" s="1638"/>
      <c r="C86" s="1632"/>
      <c r="D86" s="1625"/>
      <c r="E86" s="1633"/>
      <c r="F86" s="1032" t="s">
        <v>425</v>
      </c>
      <c r="G86" s="1627"/>
      <c r="H86" s="1035"/>
      <c r="I86" s="1033"/>
      <c r="J86" s="102"/>
      <c r="K86" s="103"/>
      <c r="L86" s="104"/>
      <c r="M86" s="105"/>
      <c r="N86" s="106"/>
      <c r="O86" s="107"/>
      <c r="P86" s="104"/>
      <c r="Q86" s="105"/>
    </row>
    <row r="87" spans="1:17" ht="31.5" customHeight="1" thickBot="1">
      <c r="A87" s="1060" t="s">
        <v>426</v>
      </c>
      <c r="B87" s="1638"/>
      <c r="C87" s="1632"/>
      <c r="D87" s="1626"/>
      <c r="E87" s="1633"/>
      <c r="F87" s="1032" t="s">
        <v>427</v>
      </c>
      <c r="G87" s="1627"/>
      <c r="H87" s="1035"/>
      <c r="I87" s="1033"/>
      <c r="J87" s="102"/>
      <c r="K87" s="103"/>
      <c r="L87" s="104"/>
      <c r="M87" s="105"/>
      <c r="N87" s="106"/>
      <c r="O87" s="107"/>
      <c r="P87" s="104"/>
      <c r="Q87" s="105"/>
    </row>
    <row r="88" spans="1:17" ht="40.5" customHeight="1" thickBot="1">
      <c r="A88" s="1061" t="s">
        <v>428</v>
      </c>
      <c r="B88" s="1638"/>
      <c r="C88" s="1632"/>
      <c r="D88" s="1032">
        <v>8.6</v>
      </c>
      <c r="E88" s="1633"/>
      <c r="F88" s="1028" t="s">
        <v>350</v>
      </c>
      <c r="G88" s="1029">
        <v>2</v>
      </c>
      <c r="H88" s="1035"/>
      <c r="I88" s="1033"/>
      <c r="J88" s="102"/>
      <c r="K88" s="103"/>
      <c r="L88" s="104"/>
      <c r="M88" s="105"/>
      <c r="N88" s="106"/>
      <c r="O88" s="107"/>
      <c r="P88" s="104"/>
      <c r="Q88" s="105"/>
    </row>
    <row r="89" spans="1:17" ht="43.5" customHeight="1">
      <c r="A89" s="1641" t="s">
        <v>429</v>
      </c>
      <c r="B89" s="1638"/>
      <c r="C89" s="1632"/>
      <c r="D89" s="1624">
        <v>8.6999999999999993</v>
      </c>
      <c r="E89" s="1633"/>
      <c r="F89" s="1036"/>
      <c r="G89" s="1034"/>
      <c r="H89" s="1035"/>
      <c r="I89" s="1033"/>
      <c r="J89" s="102"/>
      <c r="K89" s="103"/>
      <c r="L89" s="104"/>
      <c r="M89" s="105"/>
      <c r="N89" s="106"/>
      <c r="O89" s="107"/>
      <c r="P89" s="104"/>
      <c r="Q89" s="105"/>
    </row>
    <row r="90" spans="1:17" ht="31.5" customHeight="1">
      <c r="A90" s="1642"/>
      <c r="B90" s="1638"/>
      <c r="C90" s="1632"/>
      <c r="D90" s="1625"/>
      <c r="E90" s="1633"/>
      <c r="F90" s="1036" t="s">
        <v>430</v>
      </c>
      <c r="G90" s="1627">
        <v>2</v>
      </c>
      <c r="H90" s="1031" t="s">
        <v>404</v>
      </c>
      <c r="I90" s="1033">
        <v>4</v>
      </c>
      <c r="J90" s="102"/>
      <c r="K90" s="103"/>
      <c r="L90" s="104"/>
      <c r="M90" s="105"/>
      <c r="N90" s="106"/>
      <c r="O90" s="107"/>
      <c r="P90" s="104"/>
      <c r="Q90" s="105"/>
    </row>
    <row r="91" spans="1:17" ht="31.5" customHeight="1" thickBot="1">
      <c r="A91" s="1643"/>
      <c r="B91" s="1638"/>
      <c r="C91" s="1632"/>
      <c r="D91" s="1625"/>
      <c r="E91" s="1633"/>
      <c r="F91" s="1032" t="s">
        <v>431</v>
      </c>
      <c r="G91" s="1624"/>
      <c r="H91" s="1035" t="s">
        <v>404</v>
      </c>
      <c r="I91" s="1033">
        <v>4</v>
      </c>
      <c r="J91" s="87"/>
      <c r="K91" s="78"/>
      <c r="L91" s="92"/>
      <c r="M91" s="85"/>
      <c r="N91" s="100"/>
      <c r="O91" s="101"/>
      <c r="P91" s="92"/>
      <c r="Q91" s="85"/>
    </row>
    <row r="92" spans="1:17" ht="31.5" customHeight="1" thickBot="1">
      <c r="A92" s="1059" t="s">
        <v>432</v>
      </c>
      <c r="B92" s="1672">
        <v>9</v>
      </c>
      <c r="C92" s="1644">
        <v>1</v>
      </c>
      <c r="D92" s="1051"/>
      <c r="E92" s="1647">
        <v>3</v>
      </c>
      <c r="F92" s="1051"/>
      <c r="G92" s="1051"/>
      <c r="H92" s="1052"/>
      <c r="I92" s="1053"/>
      <c r="J92" s="87"/>
      <c r="K92" s="78"/>
      <c r="L92" s="92"/>
      <c r="M92" s="85"/>
      <c r="N92" s="100"/>
      <c r="O92" s="101"/>
      <c r="P92" s="92"/>
      <c r="Q92" s="85"/>
    </row>
    <row r="93" spans="1:17" ht="31.5" customHeight="1" thickBot="1">
      <c r="A93" s="1058" t="s">
        <v>433</v>
      </c>
      <c r="B93" s="1673"/>
      <c r="C93" s="1645"/>
      <c r="D93" s="1650">
        <v>9.1</v>
      </c>
      <c r="E93" s="1648"/>
      <c r="F93" s="1037"/>
      <c r="G93" s="1037"/>
      <c r="H93" s="1038"/>
      <c r="I93" s="1054"/>
      <c r="J93" s="87"/>
      <c r="K93" s="78"/>
      <c r="L93" s="92"/>
      <c r="M93" s="85"/>
      <c r="N93" s="100"/>
      <c r="O93" s="101"/>
      <c r="P93" s="92"/>
      <c r="Q93" s="85"/>
    </row>
    <row r="94" spans="1:17" ht="31.5" customHeight="1" thickBot="1">
      <c r="A94" s="1058" t="s">
        <v>323</v>
      </c>
      <c r="B94" s="1673"/>
      <c r="C94" s="1645"/>
      <c r="D94" s="1651"/>
      <c r="E94" s="1648"/>
      <c r="F94" s="1037" t="s">
        <v>434</v>
      </c>
      <c r="G94" s="1037">
        <v>1</v>
      </c>
      <c r="H94" s="1038" t="s">
        <v>404</v>
      </c>
      <c r="I94" s="1054">
        <v>4</v>
      </c>
      <c r="J94" s="87"/>
      <c r="K94" s="78"/>
      <c r="L94" s="92"/>
      <c r="M94" s="85"/>
      <c r="N94" s="100"/>
      <c r="O94" s="101"/>
      <c r="P94" s="92"/>
      <c r="Q94" s="85"/>
    </row>
    <row r="95" spans="1:17" ht="31.5" customHeight="1" thickBot="1">
      <c r="A95" s="1058" t="s">
        <v>435</v>
      </c>
      <c r="B95" s="1673"/>
      <c r="C95" s="1645"/>
      <c r="D95" s="1651"/>
      <c r="E95" s="1648"/>
      <c r="F95" s="1037" t="s">
        <v>436</v>
      </c>
      <c r="G95" s="1037">
        <v>1</v>
      </c>
      <c r="H95" s="1038"/>
      <c r="I95" s="1054"/>
      <c r="J95" s="87"/>
      <c r="K95" s="78"/>
      <c r="L95" s="92"/>
      <c r="M95" s="85"/>
      <c r="N95" s="100"/>
      <c r="O95" s="101"/>
      <c r="P95" s="92"/>
      <c r="Q95" s="85"/>
    </row>
    <row r="96" spans="1:17" ht="31.5" customHeight="1" thickBot="1">
      <c r="A96" s="1058" t="s">
        <v>437</v>
      </c>
      <c r="B96" s="1673"/>
      <c r="C96" s="1645"/>
      <c r="D96" s="1652"/>
      <c r="E96" s="1648"/>
      <c r="F96" s="1037" t="s">
        <v>438</v>
      </c>
      <c r="G96" s="1037">
        <v>1</v>
      </c>
      <c r="H96" s="1038" t="s">
        <v>439</v>
      </c>
      <c r="I96" s="1054">
        <v>7</v>
      </c>
      <c r="J96" s="87"/>
      <c r="K96" s="78"/>
      <c r="L96" s="92"/>
      <c r="M96" s="85"/>
      <c r="N96" s="100"/>
      <c r="O96" s="101"/>
      <c r="P96" s="92"/>
      <c r="Q96" s="85"/>
    </row>
    <row r="97" spans="1:17" ht="31.5" customHeight="1">
      <c r="A97" s="1653" t="s">
        <v>291</v>
      </c>
      <c r="B97" s="1673"/>
      <c r="C97" s="1645"/>
      <c r="D97" s="1650">
        <v>9.1999999999999993</v>
      </c>
      <c r="E97" s="1648"/>
      <c r="F97" s="1037"/>
      <c r="G97" s="1037"/>
      <c r="H97" s="1038"/>
      <c r="I97" s="1054"/>
      <c r="J97" s="87"/>
      <c r="K97" s="78"/>
      <c r="L97" s="92"/>
      <c r="M97" s="85"/>
      <c r="N97" s="100"/>
      <c r="O97" s="101"/>
      <c r="P97" s="92"/>
      <c r="Q97" s="85"/>
    </row>
    <row r="98" spans="1:17" ht="31.5" customHeight="1">
      <c r="A98" s="1653"/>
      <c r="B98" s="1673"/>
      <c r="C98" s="1645"/>
      <c r="D98" s="1651"/>
      <c r="E98" s="1648"/>
      <c r="F98" s="1037" t="s">
        <v>440</v>
      </c>
      <c r="G98" s="1037">
        <v>1</v>
      </c>
      <c r="H98" s="1039" t="s">
        <v>350</v>
      </c>
      <c r="I98" s="1054">
        <v>2</v>
      </c>
      <c r="J98" s="87"/>
      <c r="K98" s="78"/>
      <c r="L98" s="92"/>
      <c r="M98" s="85"/>
      <c r="N98" s="100"/>
      <c r="O98" s="101"/>
      <c r="P98" s="92"/>
      <c r="Q98" s="85"/>
    </row>
    <row r="99" spans="1:17" ht="31.5" customHeight="1" thickBot="1">
      <c r="A99" s="1653"/>
      <c r="B99" s="1673"/>
      <c r="C99" s="1645"/>
      <c r="D99" s="1652"/>
      <c r="E99" s="1648"/>
      <c r="F99" s="1037" t="s">
        <v>441</v>
      </c>
      <c r="G99" s="1037">
        <v>1</v>
      </c>
      <c r="H99" s="1038" t="s">
        <v>442</v>
      </c>
      <c r="I99" s="1054">
        <v>6</v>
      </c>
      <c r="J99" s="87"/>
      <c r="K99" s="78"/>
      <c r="L99" s="92"/>
      <c r="M99" s="85"/>
      <c r="N99" s="100"/>
      <c r="O99" s="101"/>
      <c r="P99" s="92"/>
      <c r="Q99" s="85"/>
    </row>
    <row r="100" spans="1:17" ht="31.5" customHeight="1" thickBot="1">
      <c r="A100" s="1058" t="s">
        <v>443</v>
      </c>
      <c r="B100" s="1673"/>
      <c r="C100" s="1645"/>
      <c r="D100" s="1650">
        <v>9.3000000000000007</v>
      </c>
      <c r="E100" s="1648"/>
      <c r="F100" s="1037"/>
      <c r="G100" s="1037"/>
      <c r="H100" s="1038"/>
      <c r="I100" s="1054"/>
      <c r="J100" s="87"/>
      <c r="K100" s="78"/>
      <c r="L100" s="92"/>
      <c r="M100" s="85"/>
      <c r="N100" s="100"/>
      <c r="O100" s="101"/>
      <c r="P100" s="92"/>
      <c r="Q100" s="85"/>
    </row>
    <row r="101" spans="1:17" ht="31.5" customHeight="1" thickBot="1">
      <c r="A101" s="1058" t="s">
        <v>323</v>
      </c>
      <c r="B101" s="1673"/>
      <c r="C101" s="1645"/>
      <c r="D101" s="1651"/>
      <c r="E101" s="1648"/>
      <c r="F101" s="1037" t="s">
        <v>444</v>
      </c>
      <c r="G101" s="1037">
        <v>1</v>
      </c>
      <c r="H101" s="1038"/>
      <c r="I101" s="1054"/>
      <c r="J101" s="87"/>
      <c r="K101" s="78"/>
      <c r="L101" s="92"/>
      <c r="M101" s="85"/>
      <c r="N101" s="100"/>
      <c r="O101" s="101"/>
      <c r="P101" s="92"/>
      <c r="Q101" s="85"/>
    </row>
    <row r="102" spans="1:17" ht="31.5" customHeight="1" thickBot="1">
      <c r="A102" s="1058" t="s">
        <v>445</v>
      </c>
      <c r="B102" s="1673"/>
      <c r="C102" s="1645"/>
      <c r="D102" s="1651"/>
      <c r="E102" s="1648"/>
      <c r="F102" s="1037" t="s">
        <v>446</v>
      </c>
      <c r="G102" s="1037">
        <v>1</v>
      </c>
      <c r="H102" s="1038" t="s">
        <v>442</v>
      </c>
      <c r="I102" s="1054">
        <v>6</v>
      </c>
      <c r="J102" s="87"/>
      <c r="K102" s="78"/>
      <c r="L102" s="92"/>
      <c r="M102" s="85"/>
      <c r="N102" s="100"/>
      <c r="O102" s="101"/>
      <c r="P102" s="92"/>
      <c r="Q102" s="85"/>
    </row>
    <row r="103" spans="1:17" ht="31.5" customHeight="1" thickBot="1">
      <c r="A103" s="1058" t="s">
        <v>447</v>
      </c>
      <c r="B103" s="1674"/>
      <c r="C103" s="1646"/>
      <c r="D103" s="1654"/>
      <c r="E103" s="1649"/>
      <c r="F103" s="1055" t="s">
        <v>448</v>
      </c>
      <c r="G103" s="1055">
        <v>1</v>
      </c>
      <c r="H103" s="1056" t="s">
        <v>409</v>
      </c>
      <c r="I103" s="1057">
        <v>3</v>
      </c>
      <c r="J103" s="87"/>
      <c r="K103" s="78"/>
      <c r="L103" s="92"/>
      <c r="M103" s="85"/>
      <c r="N103" s="100"/>
      <c r="O103" s="101"/>
      <c r="P103" s="92"/>
      <c r="Q103" s="85"/>
    </row>
    <row r="104" spans="1:17" ht="31.5" customHeight="1" thickBot="1">
      <c r="A104" s="1050" t="s">
        <v>449</v>
      </c>
      <c r="B104" s="1659">
        <v>10</v>
      </c>
      <c r="C104" s="1662">
        <v>1</v>
      </c>
      <c r="D104" s="1042"/>
      <c r="E104" s="1665">
        <v>3</v>
      </c>
      <c r="F104" s="1042"/>
      <c r="G104" s="1042"/>
      <c r="H104" s="1043"/>
      <c r="I104" s="1044"/>
      <c r="J104" s="87"/>
      <c r="K104" s="78"/>
      <c r="L104" s="92"/>
      <c r="M104" s="85"/>
      <c r="N104" s="100"/>
      <c r="O104" s="101"/>
      <c r="P104" s="92"/>
      <c r="Q104" s="85"/>
    </row>
    <row r="105" spans="1:17" ht="31.5" customHeight="1" thickBot="1">
      <c r="A105" s="1049" t="s">
        <v>450</v>
      </c>
      <c r="B105" s="1660"/>
      <c r="C105" s="1663"/>
      <c r="D105" s="1040">
        <v>10.1</v>
      </c>
      <c r="E105" s="1666"/>
      <c r="F105" s="1041" t="s">
        <v>409</v>
      </c>
      <c r="G105" s="1040">
        <v>3</v>
      </c>
      <c r="H105" s="1041"/>
      <c r="I105" s="1045"/>
      <c r="J105" s="87"/>
      <c r="K105" s="78"/>
      <c r="L105" s="92"/>
      <c r="M105" s="85"/>
      <c r="N105" s="100"/>
      <c r="O105" s="101"/>
      <c r="P105" s="92"/>
      <c r="Q105" s="85"/>
    </row>
    <row r="106" spans="1:17" ht="31.5" customHeight="1">
      <c r="A106" s="1668" t="s">
        <v>451</v>
      </c>
      <c r="B106" s="1660"/>
      <c r="C106" s="1663"/>
      <c r="D106" s="1670">
        <v>10.199999999999999</v>
      </c>
      <c r="E106" s="1666"/>
      <c r="F106" s="1040" t="s">
        <v>452</v>
      </c>
      <c r="G106" s="1040">
        <v>1</v>
      </c>
      <c r="H106" s="1041" t="s">
        <v>442</v>
      </c>
      <c r="I106" s="1045">
        <v>6</v>
      </c>
      <c r="J106" s="87"/>
      <c r="K106" s="78"/>
      <c r="L106" s="92"/>
      <c r="M106" s="85"/>
      <c r="N106" s="100"/>
      <c r="O106" s="101"/>
      <c r="P106" s="92"/>
      <c r="Q106" s="85"/>
    </row>
    <row r="107" spans="1:17" ht="31.5" customHeight="1" thickBot="1">
      <c r="A107" s="1669"/>
      <c r="B107" s="1660"/>
      <c r="C107" s="1663"/>
      <c r="D107" s="1671"/>
      <c r="E107" s="1666"/>
      <c r="F107" s="1040" t="s">
        <v>453</v>
      </c>
      <c r="G107" s="1040">
        <v>1</v>
      </c>
      <c r="H107" s="1041"/>
      <c r="I107" s="1045"/>
      <c r="J107" s="87"/>
      <c r="K107" s="78"/>
      <c r="L107" s="92"/>
      <c r="M107" s="85"/>
      <c r="N107" s="100"/>
      <c r="O107" s="101"/>
      <c r="P107" s="92"/>
      <c r="Q107" s="85"/>
    </row>
    <row r="108" spans="1:17" ht="31.5" customHeight="1" thickBot="1">
      <c r="A108" s="1049" t="s">
        <v>454</v>
      </c>
      <c r="B108" s="1661"/>
      <c r="C108" s="1664"/>
      <c r="D108" s="1046">
        <v>10.3</v>
      </c>
      <c r="E108" s="1667"/>
      <c r="F108" s="1046"/>
      <c r="G108" s="1046"/>
      <c r="H108" s="1047"/>
      <c r="I108" s="1048"/>
      <c r="J108" s="108"/>
      <c r="K108" s="109"/>
      <c r="L108" s="98"/>
      <c r="M108" s="99"/>
      <c r="N108" s="110"/>
      <c r="O108" s="111"/>
      <c r="P108" s="98"/>
      <c r="Q108" s="112"/>
    </row>
    <row r="109" spans="1:17" ht="18.75" thickBot="1">
      <c r="A109" s="113" t="s">
        <v>57</v>
      </c>
      <c r="B109" s="114"/>
      <c r="C109" s="115">
        <f>SUM(C23:C108)</f>
        <v>7</v>
      </c>
      <c r="D109" s="114"/>
      <c r="E109" s="115">
        <f>SUM(E23:E108)</f>
        <v>28</v>
      </c>
      <c r="F109" s="114"/>
      <c r="G109" s="115">
        <f>SUM(G23:G108)</f>
        <v>87</v>
      </c>
      <c r="H109" s="116"/>
      <c r="I109" s="117">
        <f>SUM(I23:I108)</f>
        <v>181</v>
      </c>
      <c r="J109" s="118"/>
      <c r="K109" s="119">
        <f>SUM(K23:K91)</f>
        <v>0</v>
      </c>
      <c r="L109" s="119"/>
      <c r="M109" s="120">
        <f>SUM(M23:M91)</f>
        <v>0</v>
      </c>
      <c r="N109" s="118"/>
      <c r="O109" s="119">
        <f>SUM(O23:O91)</f>
        <v>0</v>
      </c>
      <c r="P109" s="121"/>
      <c r="Q109" s="122">
        <f>SUM(Q23:Q91)</f>
        <v>0</v>
      </c>
    </row>
    <row r="110" spans="1:17" ht="16.5" thickBot="1">
      <c r="A110" s="123" t="s">
        <v>455</v>
      </c>
      <c r="B110" s="1531">
        <f>SUM(B109:I109)</f>
        <v>303</v>
      </c>
      <c r="C110" s="1532"/>
      <c r="D110" s="1532"/>
      <c r="E110" s="1532"/>
      <c r="F110" s="1532"/>
      <c r="G110" s="1532"/>
      <c r="H110" s="1532"/>
      <c r="I110" s="1533"/>
      <c r="J110" s="124"/>
      <c r="K110" s="1655">
        <f>+K109+M109</f>
        <v>0</v>
      </c>
      <c r="L110" s="1656"/>
      <c r="M110" s="125"/>
      <c r="N110" s="124"/>
      <c r="O110" s="1655">
        <f>+O109+Q109</f>
        <v>0</v>
      </c>
      <c r="P110" s="1656"/>
      <c r="Q110" s="126"/>
    </row>
    <row r="111" spans="1:17" ht="15.75">
      <c r="A111" s="12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9"/>
    </row>
    <row r="112" spans="1:17" ht="13.5" thickBot="1">
      <c r="A112" s="13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31"/>
    </row>
    <row r="113" spans="1:13" ht="16.5" thickBot="1">
      <c r="A113" s="1657" t="s">
        <v>456</v>
      </c>
      <c r="B113" s="1658"/>
      <c r="C113" s="1326"/>
      <c r="D113" s="1326"/>
      <c r="E113" s="1326"/>
      <c r="F113" s="1326"/>
      <c r="G113" s="1326"/>
      <c r="H113" s="1326"/>
      <c r="I113" s="1326"/>
      <c r="J113" s="1326"/>
      <c r="K113" s="1326"/>
      <c r="L113" s="1326"/>
      <c r="M113" s="1327"/>
    </row>
    <row r="114" spans="1:13">
      <c r="A114" s="53" t="str">
        <f>A10</f>
        <v>META IDEAL</v>
      </c>
      <c r="B114" s="54">
        <f>B10</f>
        <v>0.9</v>
      </c>
      <c r="C114" s="132"/>
      <c r="D114" s="132"/>
      <c r="E114" s="132"/>
      <c r="F114" s="132"/>
      <c r="G114" s="2"/>
      <c r="H114" s="2"/>
      <c r="I114" s="2"/>
      <c r="J114" s="2"/>
      <c r="K114" s="2"/>
      <c r="L114" s="2"/>
      <c r="M114" s="55"/>
    </row>
    <row r="115" spans="1:13">
      <c r="A115" s="56" t="str">
        <f>C10</f>
        <v>META MÍNIMA</v>
      </c>
      <c r="B115" s="57">
        <f>D10</f>
        <v>0.85</v>
      </c>
      <c r="C115" s="132"/>
      <c r="D115" s="132"/>
      <c r="E115" s="132"/>
      <c r="F115" s="132"/>
      <c r="M115" s="59"/>
    </row>
    <row r="116" spans="1:13" ht="25.5">
      <c r="A116" s="60" t="str">
        <f>A16</f>
        <v>RESULTADOS DE LA MEDICIÓN</v>
      </c>
      <c r="B116" s="61">
        <f>1-(O110/B110)</f>
        <v>1</v>
      </c>
      <c r="C116" s="133"/>
      <c r="D116" s="134"/>
      <c r="E116" s="134"/>
      <c r="F116" s="134"/>
      <c r="M116" s="59"/>
    </row>
    <row r="117" spans="1:13">
      <c r="A117" s="3"/>
      <c r="M117" s="59"/>
    </row>
    <row r="118" spans="1:13">
      <c r="A118" s="3"/>
      <c r="M118" s="59"/>
    </row>
    <row r="119" spans="1:13">
      <c r="A119" s="3"/>
      <c r="M119" s="59"/>
    </row>
    <row r="120" spans="1:13">
      <c r="A120" s="3"/>
      <c r="M120" s="59"/>
    </row>
    <row r="121" spans="1:13">
      <c r="A121" s="3"/>
      <c r="M121" s="59"/>
    </row>
    <row r="122" spans="1:13">
      <c r="A122" s="3"/>
      <c r="M122" s="59"/>
    </row>
    <row r="123" spans="1:13">
      <c r="A123" s="3"/>
      <c r="M123" s="59"/>
    </row>
    <row r="124" spans="1:13">
      <c r="A124" s="3"/>
      <c r="M124" s="59"/>
    </row>
    <row r="125" spans="1:13">
      <c r="A125" s="3"/>
      <c r="M125" s="59"/>
    </row>
    <row r="126" spans="1:13">
      <c r="A126" s="3"/>
      <c r="M126" s="59"/>
    </row>
    <row r="127" spans="1:13">
      <c r="A127" s="3"/>
      <c r="M127" s="59"/>
    </row>
    <row r="128" spans="1:13">
      <c r="A128" s="3"/>
      <c r="M128" s="59"/>
    </row>
    <row r="129" spans="1:13">
      <c r="A129" s="3"/>
      <c r="M129" s="59"/>
    </row>
    <row r="130" spans="1:13">
      <c r="A130" s="3"/>
      <c r="M130" s="59"/>
    </row>
    <row r="131" spans="1:13">
      <c r="A131" s="3"/>
      <c r="M131" s="59"/>
    </row>
    <row r="132" spans="1:13">
      <c r="A132" s="3"/>
      <c r="M132" s="59"/>
    </row>
    <row r="133" spans="1:13">
      <c r="A133" s="3"/>
      <c r="M133" s="59"/>
    </row>
    <row r="134" spans="1:13">
      <c r="A134" s="3"/>
      <c r="M134" s="59"/>
    </row>
    <row r="135" spans="1:13">
      <c r="A135" s="3"/>
      <c r="M135" s="59"/>
    </row>
    <row r="136" spans="1:13">
      <c r="A136" s="3"/>
      <c r="M136" s="59"/>
    </row>
    <row r="137" spans="1:13" ht="13.5" thickBot="1">
      <c r="A137" s="13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31"/>
    </row>
  </sheetData>
  <mergeCells count="111">
    <mergeCell ref="C92:C103"/>
    <mergeCell ref="E92:E103"/>
    <mergeCell ref="D93:D96"/>
    <mergeCell ref="A97:A99"/>
    <mergeCell ref="D97:D99"/>
    <mergeCell ref="D100:D103"/>
    <mergeCell ref="O110:P110"/>
    <mergeCell ref="A113:M113"/>
    <mergeCell ref="B104:B108"/>
    <mergeCell ref="C104:C108"/>
    <mergeCell ref="E104:E108"/>
    <mergeCell ref="A106:A107"/>
    <mergeCell ref="D106:D107"/>
    <mergeCell ref="B110:I110"/>
    <mergeCell ref="K110:L110"/>
    <mergeCell ref="B92:B103"/>
    <mergeCell ref="D64:D69"/>
    <mergeCell ref="F64:I64"/>
    <mergeCell ref="G65:G69"/>
    <mergeCell ref="D81:D87"/>
    <mergeCell ref="G82:G87"/>
    <mergeCell ref="A51:A52"/>
    <mergeCell ref="F51:F52"/>
    <mergeCell ref="G54:G56"/>
    <mergeCell ref="D57:D61"/>
    <mergeCell ref="G58:G61"/>
    <mergeCell ref="A67:A68"/>
    <mergeCell ref="F67:F68"/>
    <mergeCell ref="D70:D76"/>
    <mergeCell ref="F70:I70"/>
    <mergeCell ref="G71:G76"/>
    <mergeCell ref="D77:D80"/>
    <mergeCell ref="G78:G80"/>
    <mergeCell ref="B62:B91"/>
    <mergeCell ref="C62:C91"/>
    <mergeCell ref="E63:E91"/>
    <mergeCell ref="A89:A91"/>
    <mergeCell ref="D89:D91"/>
    <mergeCell ref="G90:G91"/>
    <mergeCell ref="A38:A40"/>
    <mergeCell ref="D38:D40"/>
    <mergeCell ref="G39:G40"/>
    <mergeCell ref="A41:A43"/>
    <mergeCell ref="D41:D43"/>
    <mergeCell ref="F41:I41"/>
    <mergeCell ref="I45:I46"/>
    <mergeCell ref="D46:D53"/>
    <mergeCell ref="E46:E61"/>
    <mergeCell ref="F46:F47"/>
    <mergeCell ref="G46:G53"/>
    <mergeCell ref="B37:B44"/>
    <mergeCell ref="C37:C44"/>
    <mergeCell ref="E37:E44"/>
    <mergeCell ref="F37:I38"/>
    <mergeCell ref="A60:A61"/>
    <mergeCell ref="F60:F61"/>
    <mergeCell ref="G42:G43"/>
    <mergeCell ref="B45:B61"/>
    <mergeCell ref="C45:C61"/>
    <mergeCell ref="H45:H46"/>
    <mergeCell ref="N21:Q21"/>
    <mergeCell ref="B23:B28"/>
    <mergeCell ref="C23:C28"/>
    <mergeCell ref="E23:E28"/>
    <mergeCell ref="A27:A28"/>
    <mergeCell ref="D27:D28"/>
    <mergeCell ref="G27:G28"/>
    <mergeCell ref="B29:B36"/>
    <mergeCell ref="C29:C36"/>
    <mergeCell ref="E29:E36"/>
    <mergeCell ref="G31:G32"/>
    <mergeCell ref="F33:I33"/>
    <mergeCell ref="G34:G35"/>
    <mergeCell ref="A18:A19"/>
    <mergeCell ref="A20:M20"/>
    <mergeCell ref="A21:I21"/>
    <mergeCell ref="J21:M21"/>
    <mergeCell ref="B13:M13"/>
    <mergeCell ref="B14:M14"/>
    <mergeCell ref="B15:M15"/>
    <mergeCell ref="A16:A17"/>
    <mergeCell ref="B16:M16"/>
    <mergeCell ref="B17:M17"/>
    <mergeCell ref="B18:C18"/>
    <mergeCell ref="B19:C19"/>
    <mergeCell ref="D18:M18"/>
    <mergeCell ref="D19:M19"/>
    <mergeCell ref="B8:C8"/>
    <mergeCell ref="D8:E8"/>
    <mergeCell ref="F8:G8"/>
    <mergeCell ref="H8:J8"/>
    <mergeCell ref="K8:M8"/>
    <mergeCell ref="B9:M9"/>
    <mergeCell ref="E10:G10"/>
    <mergeCell ref="H10:M10"/>
    <mergeCell ref="A11:A12"/>
    <mergeCell ref="B11:B12"/>
    <mergeCell ref="C11:G11"/>
    <mergeCell ref="H11:H12"/>
    <mergeCell ref="C12:G12"/>
    <mergeCell ref="A1:M1"/>
    <mergeCell ref="A2:M2"/>
    <mergeCell ref="A3:M3"/>
    <mergeCell ref="A6:F6"/>
    <mergeCell ref="G6:M6"/>
    <mergeCell ref="B7:E7"/>
    <mergeCell ref="F7:G7"/>
    <mergeCell ref="H7:I7"/>
    <mergeCell ref="J7:K7"/>
    <mergeCell ref="L7:M7"/>
    <mergeCell ref="A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gimfa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RGG</dc:creator>
  <cp:keywords/>
  <dc:description/>
  <cp:lastModifiedBy>OD18. ANGELA OSPINA FLOREZ</cp:lastModifiedBy>
  <cp:revision/>
  <dcterms:created xsi:type="dcterms:W3CDTF">2007-05-08T19:46:38Z</dcterms:created>
  <dcterms:modified xsi:type="dcterms:W3CDTF">2025-08-26T19:25:21Z</dcterms:modified>
  <cp:category/>
  <cp:contentStatus/>
</cp:coreProperties>
</file>